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0730" windowHeight="11520"/>
  </bookViews>
  <sheets>
    <sheet name="Лист1" sheetId="1" r:id="rId1"/>
    <sheet name="Ожидаемое" sheetId="3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Лист1!$A$1:$E$111</definedName>
    <definedName name="_xlnm.Print_Area" localSheetId="1">Ожидаемое!$A$1:$F$111</definedName>
  </definedNames>
  <calcPr calcId="144525"/>
</workbook>
</file>

<file path=xl/calcChain.xml><?xml version="1.0" encoding="utf-8"?>
<calcChain xmlns="http://schemas.openxmlformats.org/spreadsheetml/2006/main">
  <c r="F102" i="3" l="1"/>
  <c r="F100" i="3"/>
  <c r="F98" i="3"/>
  <c r="F93" i="3"/>
  <c r="F90" i="3"/>
  <c r="F83" i="3"/>
  <c r="F79" i="3"/>
  <c r="F74" i="3"/>
  <c r="F71" i="3"/>
  <c r="F62" i="3"/>
  <c r="F57" i="3"/>
  <c r="F13" i="3"/>
  <c r="F37" i="3" s="1"/>
  <c r="F60" i="3" s="1"/>
  <c r="F4" i="3"/>
  <c r="E104" i="3"/>
  <c r="E103" i="3"/>
  <c r="D102" i="3"/>
  <c r="C102" i="3"/>
  <c r="E102" i="3" s="1"/>
  <c r="E101" i="3"/>
  <c r="D100" i="3"/>
  <c r="C100" i="3"/>
  <c r="E100" i="3" s="1"/>
  <c r="E99" i="3"/>
  <c r="D98" i="3"/>
  <c r="C98" i="3"/>
  <c r="E98" i="3" s="1"/>
  <c r="E97" i="3"/>
  <c r="E96" i="3"/>
  <c r="E95" i="3"/>
  <c r="E94" i="3"/>
  <c r="E93" i="3"/>
  <c r="D93" i="3"/>
  <c r="C93" i="3"/>
  <c r="E92" i="3"/>
  <c r="E91" i="3"/>
  <c r="D90" i="3"/>
  <c r="C90" i="3"/>
  <c r="E90" i="3" s="1"/>
  <c r="E89" i="3"/>
  <c r="E88" i="3"/>
  <c r="E87" i="3"/>
  <c r="E86" i="3"/>
  <c r="E85" i="3"/>
  <c r="E84" i="3"/>
  <c r="D83" i="3"/>
  <c r="C83" i="3"/>
  <c r="E83" i="3" s="1"/>
  <c r="E82" i="3"/>
  <c r="E81" i="3"/>
  <c r="E80" i="3"/>
  <c r="E79" i="3"/>
  <c r="D79" i="3"/>
  <c r="C79" i="3"/>
  <c r="E78" i="3"/>
  <c r="E77" i="3"/>
  <c r="E75" i="3"/>
  <c r="D74" i="3"/>
  <c r="C74" i="3"/>
  <c r="E74" i="3" s="1"/>
  <c r="E73" i="3"/>
  <c r="E72" i="3"/>
  <c r="D71" i="3"/>
  <c r="E71" i="3" s="1"/>
  <c r="C71" i="3"/>
  <c r="E70" i="3"/>
  <c r="E69" i="3"/>
  <c r="E68" i="3"/>
  <c r="E67" i="3"/>
  <c r="E66" i="3"/>
  <c r="E65" i="3"/>
  <c r="E64" i="3"/>
  <c r="E63" i="3"/>
  <c r="D62" i="3"/>
  <c r="D105" i="3" s="1"/>
  <c r="C62" i="3"/>
  <c r="E62" i="3" s="1"/>
  <c r="E57" i="3"/>
  <c r="D57" i="3"/>
  <c r="C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6" i="3"/>
  <c r="E34" i="3"/>
  <c r="E33" i="3"/>
  <c r="E32" i="3"/>
  <c r="E31" i="3"/>
  <c r="E30" i="3"/>
  <c r="E29" i="3"/>
  <c r="E28" i="3"/>
  <c r="E27" i="3"/>
  <c r="E26" i="3"/>
  <c r="E25" i="3"/>
  <c r="E24" i="3"/>
  <c r="E22" i="3"/>
  <c r="E21" i="3"/>
  <c r="E20" i="3"/>
  <c r="E19" i="3"/>
  <c r="E18" i="3"/>
  <c r="E17" i="3"/>
  <c r="E15" i="3"/>
  <c r="E14" i="3"/>
  <c r="E13" i="3"/>
  <c r="D13" i="3"/>
  <c r="C13" i="3"/>
  <c r="E11" i="3"/>
  <c r="E10" i="3"/>
  <c r="E9" i="3"/>
  <c r="E8" i="3"/>
  <c r="E7" i="3"/>
  <c r="E6" i="3"/>
  <c r="E5" i="3"/>
  <c r="D4" i="3"/>
  <c r="D37" i="3" s="1"/>
  <c r="C4" i="3"/>
  <c r="C37" i="3" s="1"/>
  <c r="C60" i="3" s="1"/>
  <c r="F105" i="3" l="1"/>
  <c r="F106" i="3" s="1"/>
  <c r="C106" i="3"/>
  <c r="E37" i="3"/>
  <c r="D60" i="3"/>
  <c r="C105" i="3"/>
  <c r="E105" i="3" s="1"/>
  <c r="E4" i="3"/>
  <c r="E28" i="1"/>
  <c r="E29" i="1"/>
  <c r="E30" i="1"/>
  <c r="E31" i="1"/>
  <c r="E32" i="1"/>
  <c r="E33" i="1"/>
  <c r="E34" i="1"/>
  <c r="E55" i="1"/>
  <c r="E40" i="1"/>
  <c r="F112" i="3" l="1"/>
  <c r="C112" i="3"/>
  <c r="D112" i="3"/>
  <c r="E60" i="3"/>
  <c r="D106" i="3"/>
  <c r="E52" i="1"/>
  <c r="E42" i="1"/>
  <c r="E20" i="1"/>
  <c r="D83" i="1" l="1"/>
  <c r="C83" i="1"/>
  <c r="E87" i="1"/>
  <c r="D74" i="1"/>
  <c r="C74" i="1"/>
  <c r="D79" i="1" l="1"/>
  <c r="C79" i="1"/>
  <c r="E82" i="1"/>
  <c r="E54" i="1" l="1"/>
  <c r="E36" i="1" l="1"/>
  <c r="E94" i="1" l="1"/>
  <c r="E18" i="1" l="1"/>
  <c r="E45" i="1" l="1"/>
  <c r="E46" i="1" l="1"/>
  <c r="E26" i="1" l="1"/>
  <c r="E10" i="1" l="1"/>
  <c r="E11" i="1" l="1"/>
  <c r="E66" i="1" l="1"/>
  <c r="E9" i="1"/>
  <c r="E19" i="1" l="1"/>
  <c r="E41" i="1" l="1"/>
  <c r="E43" i="1"/>
  <c r="E44" i="1"/>
  <c r="E48" i="1" l="1"/>
  <c r="D102" i="1" l="1"/>
  <c r="C102" i="1"/>
  <c r="E104" i="1"/>
  <c r="E103" i="1"/>
  <c r="E101" i="1"/>
  <c r="D100" i="1"/>
  <c r="C100" i="1"/>
  <c r="E99" i="1"/>
  <c r="D98" i="1"/>
  <c r="C98" i="1"/>
  <c r="E97" i="1"/>
  <c r="E96" i="1"/>
  <c r="E95" i="1"/>
  <c r="D93" i="1"/>
  <c r="C93" i="1"/>
  <c r="E92" i="1"/>
  <c r="E91" i="1"/>
  <c r="D90" i="1"/>
  <c r="C90" i="1"/>
  <c r="E89" i="1"/>
  <c r="E88" i="1"/>
  <c r="E86" i="1"/>
  <c r="E85" i="1"/>
  <c r="E84" i="1"/>
  <c r="E81" i="1"/>
  <c r="E80" i="1"/>
  <c r="E78" i="1"/>
  <c r="E77" i="1"/>
  <c r="E75" i="1"/>
  <c r="E73" i="1"/>
  <c r="E72" i="1"/>
  <c r="D71" i="1"/>
  <c r="C71" i="1"/>
  <c r="E70" i="1"/>
  <c r="E69" i="1"/>
  <c r="E68" i="1"/>
  <c r="E67" i="1"/>
  <c r="E65" i="1"/>
  <c r="E64" i="1"/>
  <c r="E63" i="1"/>
  <c r="D62" i="1"/>
  <c r="C62" i="1"/>
  <c r="D57" i="1"/>
  <c r="C57" i="1"/>
  <c r="E56" i="1"/>
  <c r="E53" i="1"/>
  <c r="E51" i="1"/>
  <c r="E50" i="1"/>
  <c r="E49" i="1"/>
  <c r="E39" i="1"/>
  <c r="E3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5" i="1" l="1"/>
  <c r="D105" i="1"/>
  <c r="E100" i="1"/>
  <c r="E102" i="1"/>
  <c r="E93" i="1"/>
  <c r="E98" i="1"/>
  <c r="E71" i="1"/>
  <c r="E79" i="1"/>
  <c r="E83" i="1"/>
  <c r="E62" i="1"/>
  <c r="E90" i="1"/>
  <c r="E74" i="1"/>
  <c r="E4" i="1"/>
  <c r="D37" i="1"/>
  <c r="D60" i="1" s="1"/>
  <c r="E57" i="1"/>
  <c r="C37" i="1"/>
  <c r="C60" i="1" s="1"/>
  <c r="E13" i="1"/>
  <c r="D106" i="1" l="1"/>
  <c r="C106" i="1"/>
  <c r="C112" i="1"/>
  <c r="D112" i="1"/>
  <c r="E105" i="1"/>
  <c r="E60" i="1"/>
  <c r="E37" i="1"/>
</calcChain>
</file>

<file path=xl/sharedStrings.xml><?xml version="1.0" encoding="utf-8"?>
<sst xmlns="http://schemas.openxmlformats.org/spreadsheetml/2006/main" count="418" uniqueCount="210">
  <si>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</si>
  <si>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</si>
  <si>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</si>
  <si>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</si>
  <si>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</si>
  <si>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</si>
  <si>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</si>
  <si>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</si>
  <si>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</si>
  <si>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</si>
  <si>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</si>
  <si>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</si>
  <si>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</si>
  <si>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</si>
  <si>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</si>
  <si>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</si>
  <si>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</si>
  <si>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</si>
  <si>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</si>
  <si>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</si>
  <si>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</si>
  <si>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</si>
  <si>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</si>
  <si>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</si>
  <si>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</si>
  <si>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</si>
  <si>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</si>
  <si>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</si>
  <si>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</si>
  <si>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</si>
  <si>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</si>
  <si>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</si>
  <si>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</si>
  <si>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</si>
  <si>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</si>
  <si>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</si>
  <si>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</si>
  <si>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</si>
  <si>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</si>
  <si>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</si>
  <si>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</si>
  <si>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</si>
  <si>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</si>
  <si>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</si>
  <si>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</si>
  <si>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</si>
  <si>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</si>
  <si>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</si>
  <si>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</si>
  <si>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</si>
  <si>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</si>
  <si>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</si>
  <si>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</si>
  <si>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</si>
  <si>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</si>
  <si>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</si>
  <si>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</si>
  <si>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</si>
  <si>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</si>
  <si>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</si>
  <si>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</si>
  <si>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</si>
  <si>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</si>
  <si>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</si>
  <si>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</si>
  <si>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</si>
  <si>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</si>
  <si>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</si>
  <si>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</si>
  <si>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</si>
  <si>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</si>
  <si>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</si>
  <si>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</si>
  <si>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</si>
  <si>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</si>
  <si>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</si>
  <si>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</si>
  <si>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</si>
  <si>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</si>
  <si>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</si>
  <si>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</si>
  <si>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</si>
  <si>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</si>
  <si>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</si>
  <si>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</si>
  <si>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</si>
  <si>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</si>
  <si>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</si>
  <si>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</si>
  <si>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</si>
  <si>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</si>
  <si>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</si>
  <si>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</si>
  <si>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</si>
  <si>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</si>
  <si>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</si>
  <si>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</si>
  <si>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</si>
  <si>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</si>
  <si>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</si>
  <si>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</si>
  <si>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</si>
  <si>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</si>
  <si>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</si>
  <si>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</si>
  <si>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</si>
  <si>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</si>
  <si>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</si>
  <si>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</si>
  <si>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</si>
  <si>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</si>
  <si>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</si>
  <si>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</si>
  <si>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</si>
  <si>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</si>
  <si>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</si>
  <si>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</si>
  <si>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</si>
  <si>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</si>
  <si>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</si>
  <si>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</si>
  <si>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</si>
  <si>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</si>
  <si>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</si>
  <si>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</si>
  <si>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</si>
  <si>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</si>
  <si>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</si>
  <si>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</si>
  <si>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</si>
  <si>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</si>
  <si>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</si>
  <si>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</si>
  <si>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</si>
  <si>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</si>
  <si>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</si>
  <si>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</si>
  <si>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</si>
  <si>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</si>
  <si>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</si>
  <si>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</si>
  <si>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</si>
  <si>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</si>
  <si>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</si>
  <si>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</si>
  <si>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</si>
  <si>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</si>
  <si>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</si>
  <si>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</si>
  <si>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</si>
  <si>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</si>
  <si>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</si>
  <si>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</si>
  <si>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</si>
  <si>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</si>
  <si>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</si>
  <si>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</si>
  <si>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</si>
  <si>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</si>
  <si>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</si>
  <si>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</si>
  <si>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</si>
  <si>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</si>
  <si>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</si>
  <si>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</si>
  <si>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</si>
  <si>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</si>
  <si>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</si>
  <si>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</si>
  <si>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</si>
  <si>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</si>
  <si>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</si>
  <si>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</si>
  <si>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</si>
  <si>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</si>
  <si>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</si>
  <si>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</si>
  <si>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</si>
  <si>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</si>
  <si>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</si>
  <si>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</si>
  <si>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</si>
  <si>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</si>
  <si>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</si>
  <si>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</si>
  <si>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</si>
  <si>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</si>
  <si>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</si>
  <si>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</si>
  <si>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</si>
  <si>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</si>
  <si>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</si>
  <si>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</si>
  <si>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</si>
  <si>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</si>
  <si>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</si>
  <si>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</si>
  <si>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</si>
  <si>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</si>
  <si>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</si>
  <si>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</si>
  <si>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</si>
  <si>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</si>
  <si>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00020245305050000150</t>
  </si>
  <si>
    <t>Справка об исполнении районного бюджета на 01.11.2020 года</t>
  </si>
  <si>
    <t>Исполнено на 01.11.2020 год</t>
  </si>
  <si>
    <t>Ожидаемое исполнение до конца года</t>
  </si>
  <si>
    <t>Оценка ожидаемого исполнения бюджета Чунского районного муниципального образования за 2020 год</t>
  </si>
  <si>
    <t>00020245303050000150</t>
  </si>
  <si>
    <t>00020225304050000150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</si>
</sst>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BreakPreview" topLeftCell="B35" zoomScale="80" zoomScaleNormal="90" zoomScaleSheetLayoutView="80" workbookViewId="0">
      <selection activeCell="D40" sqref="D40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7" t="s">
        <v>204</v>
      </c>
      <c r="B1" s="58"/>
      <c r="C1" s="58"/>
      <c r="D1" s="58"/>
      <c r="E1" s="58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162</v>
      </c>
      <c r="D3" s="11" t="s">
        <v>205</v>
      </c>
      <c r="E3" s="12" t="s">
        <v>163</v>
      </c>
      <c r="F3" s="13"/>
    </row>
    <row r="4" spans="1:6" x14ac:dyDescent="0.3">
      <c r="A4" s="8" t="s">
        <v>3</v>
      </c>
      <c r="B4" s="14"/>
      <c r="C4" s="52">
        <f>SUM(C5:C12)</f>
        <v>177696.7</v>
      </c>
      <c r="D4" s="52">
        <f>SUM(D5:D12)</f>
        <v>127576.20000000001</v>
      </c>
      <c r="E4" s="53">
        <f t="shared" ref="E4:E34" si="0">D4/C4*100</f>
        <v>71.794355213124391</v>
      </c>
      <c r="F4" s="15"/>
    </row>
    <row r="5" spans="1:6" x14ac:dyDescent="0.3">
      <c r="A5" s="16" t="s">
        <v>4</v>
      </c>
      <c r="B5" s="17" t="s">
        <v>5</v>
      </c>
      <c r="C5" s="18">
        <v>132324</v>
      </c>
      <c r="D5" s="18">
        <v>92152.2</v>
      </c>
      <c r="E5" s="53">
        <f t="shared" si="0"/>
        <v>69.641334905232611</v>
      </c>
      <c r="F5" s="19"/>
    </row>
    <row r="6" spans="1:6" x14ac:dyDescent="0.3">
      <c r="A6" s="16" t="s">
        <v>6</v>
      </c>
      <c r="B6" s="17" t="s">
        <v>7</v>
      </c>
      <c r="C6" s="18">
        <v>26001.200000000001</v>
      </c>
      <c r="D6" s="20">
        <v>18773.8</v>
      </c>
      <c r="E6" s="53">
        <f t="shared" si="0"/>
        <v>72.203590603510605</v>
      </c>
      <c r="F6" s="19"/>
    </row>
    <row r="7" spans="1:6" x14ac:dyDescent="0.3">
      <c r="A7" s="16" t="s">
        <v>8</v>
      </c>
      <c r="B7" s="17" t="s">
        <v>9</v>
      </c>
      <c r="C7" s="18">
        <v>13578</v>
      </c>
      <c r="D7" s="20">
        <v>11138.2</v>
      </c>
      <c r="E7" s="53">
        <f t="shared" si="0"/>
        <v>82.031226984828407</v>
      </c>
      <c r="F7" s="19"/>
    </row>
    <row r="8" spans="1:6" x14ac:dyDescent="0.3">
      <c r="A8" s="16" t="s">
        <v>10</v>
      </c>
      <c r="B8" s="17" t="s">
        <v>11</v>
      </c>
      <c r="C8" s="18">
        <v>431.9</v>
      </c>
      <c r="D8" s="18">
        <v>58.8</v>
      </c>
      <c r="E8" s="53">
        <f t="shared" si="0"/>
        <v>13.614262560777956</v>
      </c>
      <c r="F8" s="19"/>
    </row>
    <row r="9" spans="1:6" x14ac:dyDescent="0.3">
      <c r="A9" s="16" t="s">
        <v>141</v>
      </c>
      <c r="B9" s="17" t="s">
        <v>140</v>
      </c>
      <c r="C9" s="18">
        <v>64.7</v>
      </c>
      <c r="D9" s="18">
        <v>70.099999999999994</v>
      </c>
      <c r="E9" s="53">
        <f t="shared" si="0"/>
        <v>108.34621329211744</v>
      </c>
      <c r="F9" s="19"/>
    </row>
    <row r="10" spans="1:6" x14ac:dyDescent="0.3">
      <c r="A10" s="16" t="s">
        <v>151</v>
      </c>
      <c r="B10" s="17" t="s">
        <v>152</v>
      </c>
      <c r="C10" s="18">
        <v>1126</v>
      </c>
      <c r="D10" s="18">
        <v>2040.1</v>
      </c>
      <c r="E10" s="53">
        <f t="shared" ref="E10" si="1">D10/C10*100</f>
        <v>181.18117229129663</v>
      </c>
      <c r="F10" s="19"/>
    </row>
    <row r="11" spans="1:6" x14ac:dyDescent="0.3">
      <c r="A11" s="16" t="s">
        <v>12</v>
      </c>
      <c r="B11" s="17" t="s">
        <v>13</v>
      </c>
      <c r="C11" s="18">
        <v>4170.8999999999996</v>
      </c>
      <c r="D11" s="18">
        <v>3338</v>
      </c>
      <c r="E11" s="53">
        <f>D11/C11*100</f>
        <v>80.03068882015873</v>
      </c>
      <c r="F11" s="19"/>
    </row>
    <row r="12" spans="1:6" x14ac:dyDescent="0.3">
      <c r="A12" s="16" t="s">
        <v>189</v>
      </c>
      <c r="B12" s="17" t="s">
        <v>158</v>
      </c>
      <c r="C12" s="18">
        <v>0</v>
      </c>
      <c r="D12" s="18">
        <v>5</v>
      </c>
      <c r="E12" s="53">
        <v>0</v>
      </c>
      <c r="F12" s="19"/>
    </row>
    <row r="13" spans="1:6" x14ac:dyDescent="0.3">
      <c r="A13" s="8" t="s">
        <v>14</v>
      </c>
      <c r="B13" s="17"/>
      <c r="C13" s="54">
        <f>SUM(C14:C36)</f>
        <v>19708.699999999997</v>
      </c>
      <c r="D13" s="54">
        <f>SUM(D14:D36)</f>
        <v>17570.499999999996</v>
      </c>
      <c r="E13" s="53">
        <f t="shared" si="0"/>
        <v>89.15098408317138</v>
      </c>
      <c r="F13" s="21"/>
    </row>
    <row r="14" spans="1:6" ht="41.25" customHeight="1" x14ac:dyDescent="0.3">
      <c r="A14" s="16" t="s">
        <v>15</v>
      </c>
      <c r="B14" s="17" t="s">
        <v>16</v>
      </c>
      <c r="C14" s="18">
        <v>5790.1</v>
      </c>
      <c r="D14" s="20">
        <v>3902.4</v>
      </c>
      <c r="E14" s="53">
        <f>D14/C14*100</f>
        <v>67.397799692578701</v>
      </c>
      <c r="F14" s="22"/>
    </row>
    <row r="15" spans="1:6" ht="40.5" customHeight="1" x14ac:dyDescent="0.3">
      <c r="A15" s="16" t="s">
        <v>17</v>
      </c>
      <c r="B15" s="17" t="s">
        <v>18</v>
      </c>
      <c r="C15" s="18">
        <v>3900</v>
      </c>
      <c r="D15" s="20">
        <v>3036.5</v>
      </c>
      <c r="E15" s="53">
        <f>D15/C15*100</f>
        <v>77.858974358974365</v>
      </c>
      <c r="F15" s="22"/>
    </row>
    <row r="16" spans="1:6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22"/>
    </row>
    <row r="17" spans="1:6" ht="46.5" customHeight="1" x14ac:dyDescent="0.3">
      <c r="A17" s="16" t="s">
        <v>21</v>
      </c>
      <c r="B17" s="17" t="s">
        <v>22</v>
      </c>
      <c r="C17" s="18">
        <v>38</v>
      </c>
      <c r="D17" s="18">
        <v>31.7</v>
      </c>
      <c r="E17" s="53">
        <f t="shared" si="0"/>
        <v>83.421052631578945</v>
      </c>
      <c r="F17" s="22"/>
    </row>
    <row r="18" spans="1:6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2"/>
    </row>
    <row r="19" spans="1:6" x14ac:dyDescent="0.3">
      <c r="A19" s="16" t="s">
        <v>145</v>
      </c>
      <c r="B19" s="17" t="s">
        <v>146</v>
      </c>
      <c r="C19" s="23">
        <v>4.5</v>
      </c>
      <c r="D19" s="18"/>
      <c r="E19" s="53">
        <f t="shared" si="0"/>
        <v>0</v>
      </c>
      <c r="F19" s="22"/>
    </row>
    <row r="20" spans="1:6" x14ac:dyDescent="0.3">
      <c r="A20" s="16" t="s">
        <v>188</v>
      </c>
      <c r="B20" s="17" t="s">
        <v>168</v>
      </c>
      <c r="C20" s="23">
        <v>52</v>
      </c>
      <c r="D20" s="24">
        <v>31.8</v>
      </c>
      <c r="E20" s="53">
        <f t="shared" ref="E20" si="2">D20/C20*100</f>
        <v>61.15384615384616</v>
      </c>
      <c r="F20" s="22"/>
    </row>
    <row r="21" spans="1:6" x14ac:dyDescent="0.3">
      <c r="A21" s="16" t="s">
        <v>187</v>
      </c>
      <c r="B21" s="17" t="s">
        <v>169</v>
      </c>
      <c r="C21" s="23">
        <v>51</v>
      </c>
      <c r="D21" s="24">
        <v>3.8</v>
      </c>
      <c r="E21" s="53">
        <f t="shared" si="0"/>
        <v>7.4509803921568629</v>
      </c>
      <c r="F21" s="22"/>
    </row>
    <row r="22" spans="1:6" x14ac:dyDescent="0.3">
      <c r="A22" s="16" t="s">
        <v>25</v>
      </c>
      <c r="B22" s="17" t="s">
        <v>26</v>
      </c>
      <c r="C22" s="18">
        <v>737</v>
      </c>
      <c r="D22" s="18">
        <v>3085.8</v>
      </c>
      <c r="E22" s="53">
        <f t="shared" si="0"/>
        <v>418.69742198100408</v>
      </c>
      <c r="F22" s="22"/>
    </row>
    <row r="23" spans="1:6" ht="56.25" x14ac:dyDescent="0.3">
      <c r="A23" s="16" t="s">
        <v>149</v>
      </c>
      <c r="B23" s="17" t="s">
        <v>148</v>
      </c>
      <c r="C23" s="18">
        <v>1192.3</v>
      </c>
      <c r="D23" s="20">
        <v>1202.3</v>
      </c>
      <c r="E23" s="53">
        <v>0</v>
      </c>
      <c r="F23" s="22"/>
    </row>
    <row r="24" spans="1:6" x14ac:dyDescent="0.3">
      <c r="A24" s="16" t="s">
        <v>27</v>
      </c>
      <c r="B24" s="17" t="s">
        <v>28</v>
      </c>
      <c r="C24" s="18">
        <v>1367.8</v>
      </c>
      <c r="D24" s="20">
        <v>1642.8</v>
      </c>
      <c r="E24" s="53">
        <f t="shared" si="0"/>
        <v>120.10527854949554</v>
      </c>
      <c r="F24" s="22"/>
    </row>
    <row r="25" spans="1:6" x14ac:dyDescent="0.3">
      <c r="A25" s="16" t="s">
        <v>170</v>
      </c>
      <c r="B25" s="17" t="s">
        <v>171</v>
      </c>
      <c r="C25" s="18">
        <v>1478.4</v>
      </c>
      <c r="D25" s="18">
        <v>500.8</v>
      </c>
      <c r="E25" s="53">
        <f t="shared" si="0"/>
        <v>33.874458874458874</v>
      </c>
      <c r="F25" s="22"/>
    </row>
    <row r="26" spans="1:6" hidden="1" x14ac:dyDescent="0.3">
      <c r="A26" s="16"/>
      <c r="B26" s="17" t="s">
        <v>154</v>
      </c>
      <c r="C26" s="18"/>
      <c r="D26" s="18"/>
      <c r="E26" s="53" t="e">
        <f t="shared" ref="E26" si="3">D26/C26*100</f>
        <v>#DIV/0!</v>
      </c>
      <c r="F26" s="22"/>
    </row>
    <row r="27" spans="1:6" x14ac:dyDescent="0.3">
      <c r="A27" s="16" t="s">
        <v>172</v>
      </c>
      <c r="B27" s="17" t="s">
        <v>173</v>
      </c>
      <c r="C27" s="18">
        <v>4683.7</v>
      </c>
      <c r="D27" s="18">
        <v>3486.5</v>
      </c>
      <c r="E27" s="53">
        <f t="shared" si="0"/>
        <v>74.439011892307377</v>
      </c>
      <c r="F27" s="22"/>
    </row>
    <row r="28" spans="1:6" ht="39" hidden="1" customHeight="1" x14ac:dyDescent="0.3">
      <c r="A28" s="16" t="s">
        <v>29</v>
      </c>
      <c r="B28" s="17" t="s">
        <v>30</v>
      </c>
      <c r="C28" s="18"/>
      <c r="D28" s="18"/>
      <c r="E28" s="53" t="e">
        <f t="shared" si="0"/>
        <v>#DIV/0!</v>
      </c>
      <c r="F28" s="22"/>
    </row>
    <row r="29" spans="1:6" ht="37.5" hidden="1" x14ac:dyDescent="0.3">
      <c r="A29" s="25" t="s">
        <v>31</v>
      </c>
      <c r="B29" s="17" t="s">
        <v>32</v>
      </c>
      <c r="C29" s="18"/>
      <c r="D29" s="20"/>
      <c r="E29" s="53" t="e">
        <f t="shared" si="0"/>
        <v>#DIV/0!</v>
      </c>
      <c r="F29" s="22"/>
    </row>
    <row r="30" spans="1:6" ht="33" hidden="1" customHeight="1" x14ac:dyDescent="0.3">
      <c r="A30" s="16" t="s">
        <v>33</v>
      </c>
      <c r="B30" s="17" t="s">
        <v>34</v>
      </c>
      <c r="C30" s="18"/>
      <c r="D30" s="20"/>
      <c r="E30" s="53" t="e">
        <f t="shared" si="0"/>
        <v>#DIV/0!</v>
      </c>
      <c r="F30" s="22"/>
    </row>
    <row r="31" spans="1:6" ht="33" hidden="1" customHeight="1" x14ac:dyDescent="0.3">
      <c r="A31" s="16" t="s">
        <v>35</v>
      </c>
      <c r="B31" s="17" t="s">
        <v>36</v>
      </c>
      <c r="C31" s="18"/>
      <c r="D31" s="24"/>
      <c r="E31" s="53" t="e">
        <f t="shared" si="0"/>
        <v>#DIV/0!</v>
      </c>
      <c r="F31" s="22"/>
    </row>
    <row r="32" spans="1:6" ht="43.5" hidden="1" customHeight="1" x14ac:dyDescent="0.3">
      <c r="A32" s="16" t="s">
        <v>153</v>
      </c>
      <c r="B32" s="17" t="s">
        <v>154</v>
      </c>
      <c r="C32" s="18"/>
      <c r="D32" s="24"/>
      <c r="E32" s="53" t="e">
        <f t="shared" si="0"/>
        <v>#DIV/0!</v>
      </c>
      <c r="F32" s="22"/>
    </row>
    <row r="33" spans="1:6" ht="43.5" hidden="1" customHeight="1" x14ac:dyDescent="0.3">
      <c r="A33" s="16" t="s">
        <v>37</v>
      </c>
      <c r="B33" s="17" t="s">
        <v>38</v>
      </c>
      <c r="C33" s="18"/>
      <c r="D33" s="24"/>
      <c r="E33" s="53" t="e">
        <f t="shared" si="0"/>
        <v>#DIV/0!</v>
      </c>
      <c r="F33" s="22"/>
    </row>
    <row r="34" spans="1:6" ht="37.5" hidden="1" x14ac:dyDescent="0.3">
      <c r="A34" s="16" t="s">
        <v>39</v>
      </c>
      <c r="B34" s="26" t="s">
        <v>40</v>
      </c>
      <c r="C34" s="18"/>
      <c r="D34" s="20"/>
      <c r="E34" s="53" t="e">
        <f t="shared" si="0"/>
        <v>#DIV/0!</v>
      </c>
      <c r="F34" s="22"/>
    </row>
    <row r="35" spans="1:6" ht="27" customHeight="1" x14ac:dyDescent="0.3">
      <c r="A35" s="16" t="s">
        <v>193</v>
      </c>
      <c r="B35" s="17" t="s">
        <v>41</v>
      </c>
      <c r="C35" s="18"/>
      <c r="D35" s="24">
        <v>249</v>
      </c>
      <c r="E35" s="53">
        <v>0</v>
      </c>
      <c r="F35" s="22"/>
    </row>
    <row r="36" spans="1:6" ht="22.5" customHeight="1" x14ac:dyDescent="0.3">
      <c r="A36" s="16" t="s">
        <v>192</v>
      </c>
      <c r="B36" s="17" t="s">
        <v>194</v>
      </c>
      <c r="C36" s="18">
        <v>366</v>
      </c>
      <c r="D36" s="24">
        <v>361.2</v>
      </c>
      <c r="E36" s="53">
        <f>D36/C36*100</f>
        <v>98.688524590163922</v>
      </c>
      <c r="F36" s="22"/>
    </row>
    <row r="37" spans="1:6" x14ac:dyDescent="0.3">
      <c r="A37" s="27" t="s">
        <v>42</v>
      </c>
      <c r="B37" s="28"/>
      <c r="C37" s="55">
        <f>C13+C4</f>
        <v>197405.40000000002</v>
      </c>
      <c r="D37" s="55">
        <f>D13+D4</f>
        <v>145146.70000000001</v>
      </c>
      <c r="E37" s="53">
        <f t="shared" ref="E37:E56" si="4">D37/C37*100</f>
        <v>73.527218606988455</v>
      </c>
      <c r="F37" s="29"/>
    </row>
    <row r="38" spans="1:6" ht="18" customHeight="1" x14ac:dyDescent="0.3">
      <c r="A38" s="16" t="s">
        <v>43</v>
      </c>
      <c r="B38" s="17" t="s">
        <v>185</v>
      </c>
      <c r="C38" s="18">
        <v>69850</v>
      </c>
      <c r="D38" s="18">
        <v>69850</v>
      </c>
      <c r="E38" s="53">
        <f t="shared" si="4"/>
        <v>100</v>
      </c>
      <c r="F38" s="19"/>
    </row>
    <row r="39" spans="1:6" x14ac:dyDescent="0.3">
      <c r="A39" s="16" t="s">
        <v>44</v>
      </c>
      <c r="B39" s="17" t="s">
        <v>198</v>
      </c>
      <c r="C39" s="18">
        <v>38943.9</v>
      </c>
      <c r="D39" s="18">
        <v>21152.9</v>
      </c>
      <c r="E39" s="53">
        <f t="shared" si="4"/>
        <v>54.316337090019239</v>
      </c>
      <c r="F39" s="19"/>
    </row>
    <row r="40" spans="1:6" ht="37.5" x14ac:dyDescent="0.3">
      <c r="A40" s="16" t="s">
        <v>196</v>
      </c>
      <c r="B40" s="17" t="s">
        <v>209</v>
      </c>
      <c r="C40" s="18">
        <v>10265.700000000001</v>
      </c>
      <c r="D40" s="18">
        <v>3650.5</v>
      </c>
      <c r="E40" s="53">
        <f t="shared" si="4"/>
        <v>35.560166379301947</v>
      </c>
      <c r="F40" s="19"/>
    </row>
    <row r="41" spans="1:6" ht="37.5" x14ac:dyDescent="0.3">
      <c r="A41" s="16" t="s">
        <v>190</v>
      </c>
      <c r="B41" s="17" t="s">
        <v>199</v>
      </c>
      <c r="C41" s="18">
        <v>3770.4</v>
      </c>
      <c r="D41" s="18">
        <v>3671.6</v>
      </c>
      <c r="E41" s="53">
        <f t="shared" si="4"/>
        <v>97.379588372586454</v>
      </c>
      <c r="F41" s="19"/>
    </row>
    <row r="42" spans="1:6" x14ac:dyDescent="0.3">
      <c r="A42" s="16" t="s">
        <v>195</v>
      </c>
      <c r="B42" s="17" t="s">
        <v>174</v>
      </c>
      <c r="C42" s="18">
        <v>2147.9</v>
      </c>
      <c r="D42" s="18">
        <v>2147.9</v>
      </c>
      <c r="E42" s="53">
        <f t="shared" ref="E42" si="5">D42/C42*100</f>
        <v>100</v>
      </c>
      <c r="F42" s="19"/>
    </row>
    <row r="43" spans="1:6" hidden="1" x14ac:dyDescent="0.3">
      <c r="A43" s="16" t="s">
        <v>150</v>
      </c>
      <c r="B43" s="17" t="s">
        <v>144</v>
      </c>
      <c r="C43" s="18"/>
      <c r="D43" s="18"/>
      <c r="E43" s="53" t="e">
        <f t="shared" si="4"/>
        <v>#DIV/0!</v>
      </c>
      <c r="F43" s="19"/>
    </row>
    <row r="44" spans="1:6" hidden="1" x14ac:dyDescent="0.3">
      <c r="A44" s="16" t="s">
        <v>143</v>
      </c>
      <c r="B44" s="17" t="s">
        <v>144</v>
      </c>
      <c r="C44" s="18"/>
      <c r="D44" s="23"/>
      <c r="E44" s="53" t="e">
        <f t="shared" si="4"/>
        <v>#DIV/0!</v>
      </c>
      <c r="F44" s="19"/>
    </row>
    <row r="45" spans="1:6" x14ac:dyDescent="0.3">
      <c r="A45" s="16" t="s">
        <v>147</v>
      </c>
      <c r="B45" s="17" t="s">
        <v>200</v>
      </c>
      <c r="C45" s="18">
        <v>674.7</v>
      </c>
      <c r="D45" s="23">
        <v>674.7</v>
      </c>
      <c r="E45" s="53">
        <f t="shared" si="4"/>
        <v>100</v>
      </c>
      <c r="F45" s="19"/>
    </row>
    <row r="46" spans="1:6" x14ac:dyDescent="0.3">
      <c r="A46" s="16" t="s">
        <v>155</v>
      </c>
      <c r="B46" s="17" t="s">
        <v>184</v>
      </c>
      <c r="C46" s="18">
        <v>5163.6000000000004</v>
      </c>
      <c r="D46" s="23">
        <v>5163.6000000000004</v>
      </c>
      <c r="E46" s="53">
        <f t="shared" ref="E46" si="6">D46/C46*100</f>
        <v>100</v>
      </c>
      <c r="F46" s="19"/>
    </row>
    <row r="47" spans="1:6" hidden="1" x14ac:dyDescent="0.3">
      <c r="A47" s="16" t="s">
        <v>142</v>
      </c>
      <c r="B47" s="17" t="s">
        <v>183</v>
      </c>
      <c r="C47" s="18"/>
      <c r="D47" s="23"/>
      <c r="E47" s="53">
        <v>0</v>
      </c>
      <c r="F47" s="19"/>
    </row>
    <row r="48" spans="1:6" x14ac:dyDescent="0.3">
      <c r="A48" s="16" t="s">
        <v>45</v>
      </c>
      <c r="B48" s="17" t="s">
        <v>182</v>
      </c>
      <c r="C48" s="18">
        <v>185710.3</v>
      </c>
      <c r="D48" s="23">
        <v>133342.20000000001</v>
      </c>
      <c r="E48" s="53">
        <f t="shared" ref="E48" si="7">D48/C48*100</f>
        <v>71.801187117785076</v>
      </c>
      <c r="F48" s="19"/>
    </row>
    <row r="49" spans="1:6" x14ac:dyDescent="0.3">
      <c r="A49" s="16" t="s">
        <v>46</v>
      </c>
      <c r="B49" s="17" t="s">
        <v>181</v>
      </c>
      <c r="C49" s="18">
        <v>73576.5</v>
      </c>
      <c r="D49" s="20">
        <v>62334.9</v>
      </c>
      <c r="E49" s="53">
        <f t="shared" si="4"/>
        <v>84.721208538052224</v>
      </c>
      <c r="F49" s="19"/>
    </row>
    <row r="50" spans="1:6" x14ac:dyDescent="0.3">
      <c r="A50" s="16" t="s">
        <v>47</v>
      </c>
      <c r="B50" s="17" t="s">
        <v>180</v>
      </c>
      <c r="C50" s="18">
        <v>44774.7</v>
      </c>
      <c r="D50" s="18">
        <v>31828.6</v>
      </c>
      <c r="E50" s="53">
        <f t="shared" si="4"/>
        <v>71.086126763551732</v>
      </c>
      <c r="F50" s="19"/>
    </row>
    <row r="51" spans="1:6" s="32" customFormat="1" ht="37.5" x14ac:dyDescent="0.3">
      <c r="A51" s="30" t="s">
        <v>48</v>
      </c>
      <c r="B51" s="31" t="s">
        <v>179</v>
      </c>
      <c r="C51" s="23">
        <v>15.1</v>
      </c>
      <c r="D51" s="23">
        <v>15.1</v>
      </c>
      <c r="E51" s="53">
        <f t="shared" si="4"/>
        <v>100</v>
      </c>
      <c r="F51" s="19"/>
    </row>
    <row r="52" spans="1:6" x14ac:dyDescent="0.3">
      <c r="A52" s="16" t="s">
        <v>175</v>
      </c>
      <c r="B52" s="17" t="s">
        <v>178</v>
      </c>
      <c r="C52" s="23">
        <v>460.4</v>
      </c>
      <c r="D52" s="18"/>
      <c r="E52" s="53">
        <f t="shared" ref="E52" si="8">D52/C52*100</f>
        <v>0</v>
      </c>
      <c r="F52" s="19"/>
    </row>
    <row r="53" spans="1:6" x14ac:dyDescent="0.3">
      <c r="A53" s="16" t="s">
        <v>49</v>
      </c>
      <c r="B53" s="17" t="s">
        <v>177</v>
      </c>
      <c r="C53" s="23">
        <v>662258.6</v>
      </c>
      <c r="D53" s="18">
        <v>528681.5</v>
      </c>
      <c r="E53" s="53">
        <f t="shared" si="4"/>
        <v>79.83006940189226</v>
      </c>
      <c r="F53" s="19"/>
    </row>
    <row r="54" spans="1:6" ht="38.25" customHeight="1" x14ac:dyDescent="0.3">
      <c r="A54" s="33" t="s">
        <v>50</v>
      </c>
      <c r="B54" s="17" t="s">
        <v>176</v>
      </c>
      <c r="C54" s="23">
        <v>7688.32</v>
      </c>
      <c r="D54" s="18">
        <v>6070.4</v>
      </c>
      <c r="E54" s="53">
        <f t="shared" ref="E54:E55" si="9">D54/C54*100</f>
        <v>78.956130858236904</v>
      </c>
      <c r="F54" s="19"/>
    </row>
    <row r="55" spans="1:6" ht="38.25" customHeight="1" x14ac:dyDescent="0.3">
      <c r="A55" s="33" t="s">
        <v>202</v>
      </c>
      <c r="B55" s="17" t="s">
        <v>208</v>
      </c>
      <c r="C55" s="23">
        <v>10624.3</v>
      </c>
      <c r="D55" s="18">
        <v>5043.3</v>
      </c>
      <c r="E55" s="53">
        <f t="shared" si="9"/>
        <v>47.469480342234313</v>
      </c>
      <c r="F55" s="19"/>
    </row>
    <row r="56" spans="1:6" ht="38.25" customHeight="1" x14ac:dyDescent="0.3">
      <c r="A56" s="33" t="s">
        <v>161</v>
      </c>
      <c r="B56" s="17" t="s">
        <v>201</v>
      </c>
      <c r="C56" s="23">
        <v>3062</v>
      </c>
      <c r="D56" s="18">
        <v>2965.2</v>
      </c>
      <c r="E56" s="53">
        <f t="shared" si="4"/>
        <v>96.838667537557143</v>
      </c>
      <c r="F56" s="19"/>
    </row>
    <row r="57" spans="1:6" ht="25.5" customHeight="1" x14ac:dyDescent="0.3">
      <c r="A57" s="27" t="s">
        <v>51</v>
      </c>
      <c r="B57" s="34" t="s">
        <v>52</v>
      </c>
      <c r="C57" s="54">
        <f>SUM(C38:C56)</f>
        <v>1118986.4200000002</v>
      </c>
      <c r="D57" s="54">
        <f>SUM(D38:D56)</f>
        <v>876592.4</v>
      </c>
      <c r="E57" s="53">
        <f>D57/C57*100</f>
        <v>78.338073128715891</v>
      </c>
      <c r="F57" s="35"/>
    </row>
    <row r="58" spans="1:6" ht="25.5" customHeight="1" x14ac:dyDescent="0.3">
      <c r="A58" s="27" t="s">
        <v>53</v>
      </c>
      <c r="B58" s="34" t="s">
        <v>191</v>
      </c>
      <c r="C58" s="23">
        <v>650</v>
      </c>
      <c r="D58" s="23">
        <v>760</v>
      </c>
      <c r="E58" s="53">
        <v>0</v>
      </c>
      <c r="F58" s="35"/>
    </row>
    <row r="59" spans="1:6" ht="37.5" x14ac:dyDescent="0.3">
      <c r="A59" s="36" t="s">
        <v>54</v>
      </c>
      <c r="B59" s="34" t="s">
        <v>186</v>
      </c>
      <c r="C59" s="23">
        <v>0</v>
      </c>
      <c r="D59" s="18">
        <v>-9629.9</v>
      </c>
      <c r="E59" s="53">
        <v>0</v>
      </c>
      <c r="F59" s="35"/>
    </row>
    <row r="60" spans="1:6" x14ac:dyDescent="0.3">
      <c r="A60" s="27" t="s">
        <v>55</v>
      </c>
      <c r="B60" s="34"/>
      <c r="C60" s="52">
        <f>C37+C57+C58+C59</f>
        <v>1317041.8200000003</v>
      </c>
      <c r="D60" s="52">
        <f>D37+D57+D58+D59</f>
        <v>1012869.2000000001</v>
      </c>
      <c r="E60" s="53">
        <f>D60/C60*100</f>
        <v>76.904862443927541</v>
      </c>
      <c r="F60" s="35"/>
    </row>
    <row r="61" spans="1:6" ht="42.75" customHeight="1" x14ac:dyDescent="0.25">
      <c r="A61" s="59" t="s">
        <v>139</v>
      </c>
      <c r="B61" s="60"/>
      <c r="C61" s="60"/>
      <c r="D61" s="60"/>
      <c r="E61" s="61"/>
    </row>
    <row r="62" spans="1:6" ht="19.5" customHeight="1" x14ac:dyDescent="0.25">
      <c r="A62" s="41" t="s">
        <v>56</v>
      </c>
      <c r="B62" s="42" t="s">
        <v>98</v>
      </c>
      <c r="C62" s="40">
        <f>SUM(C63:C70)</f>
        <v>100844.8</v>
      </c>
      <c r="D62" s="40">
        <f>SUM(D63:D70)</f>
        <v>76347.8</v>
      </c>
      <c r="E62" s="43">
        <f>IF(C62=0," ",D62/C62*100)</f>
        <v>75.708216982928221</v>
      </c>
    </row>
    <row r="63" spans="1:6" ht="28.5" customHeight="1" x14ac:dyDescent="0.25">
      <c r="A63" s="44" t="s">
        <v>57</v>
      </c>
      <c r="B63" s="42" t="s">
        <v>99</v>
      </c>
      <c r="C63" s="45">
        <v>2898.1</v>
      </c>
      <c r="D63" s="45">
        <v>1599.6</v>
      </c>
      <c r="E63" s="46">
        <f>IF(C63=0," ",D63/C63*100)</f>
        <v>55.194782788723643</v>
      </c>
    </row>
    <row r="64" spans="1:6" ht="22.5" customHeight="1" x14ac:dyDescent="0.25">
      <c r="A64" s="44" t="s">
        <v>58</v>
      </c>
      <c r="B64" s="42" t="s">
        <v>100</v>
      </c>
      <c r="C64" s="45">
        <v>5234</v>
      </c>
      <c r="D64" s="45">
        <v>4161.1000000000004</v>
      </c>
      <c r="E64" s="46">
        <f>IF(C64=0," ",D64/C64*100)</f>
        <v>79.501337409247242</v>
      </c>
    </row>
    <row r="65" spans="1:5" x14ac:dyDescent="0.25">
      <c r="A65" s="44" t="s">
        <v>59</v>
      </c>
      <c r="B65" s="42" t="s">
        <v>101</v>
      </c>
      <c r="C65" s="45">
        <v>47287.4</v>
      </c>
      <c r="D65" s="47">
        <v>38055.599999999999</v>
      </c>
      <c r="E65" s="46">
        <f>IF(C65=0," ",D65/C65*100)</f>
        <v>80.477251868362387</v>
      </c>
    </row>
    <row r="66" spans="1:5" x14ac:dyDescent="0.25">
      <c r="A66" s="44" t="s">
        <v>60</v>
      </c>
      <c r="B66" s="42" t="s">
        <v>102</v>
      </c>
      <c r="C66" s="45">
        <v>15.1</v>
      </c>
      <c r="D66" s="45">
        <v>15.1</v>
      </c>
      <c r="E66" s="46">
        <f>IF(C66=0," ",D66/C66*100)</f>
        <v>100</v>
      </c>
    </row>
    <row r="67" spans="1:5" x14ac:dyDescent="0.25">
      <c r="A67" s="44" t="s">
        <v>61</v>
      </c>
      <c r="B67" s="42" t="s">
        <v>103</v>
      </c>
      <c r="C67" s="45">
        <v>26430.3</v>
      </c>
      <c r="D67" s="45">
        <v>17911.5</v>
      </c>
      <c r="E67" s="46">
        <f t="shared" ref="E67:E105" si="10">IF(C67=0," ",D67/C67*100)</f>
        <v>67.768810796699242</v>
      </c>
    </row>
    <row r="68" spans="1:5" x14ac:dyDescent="0.25">
      <c r="A68" s="44" t="s">
        <v>62</v>
      </c>
      <c r="B68" s="42" t="s">
        <v>104</v>
      </c>
      <c r="C68" s="45">
        <v>4505.3</v>
      </c>
      <c r="D68" s="45">
        <v>4485.7</v>
      </c>
      <c r="E68" s="46">
        <f t="shared" si="10"/>
        <v>99.564956828624048</v>
      </c>
    </row>
    <row r="69" spans="1:5" x14ac:dyDescent="0.25">
      <c r="A69" s="44" t="s">
        <v>63</v>
      </c>
      <c r="B69" s="42" t="s">
        <v>105</v>
      </c>
      <c r="C69" s="45">
        <v>500</v>
      </c>
      <c r="D69" s="45">
        <v>0</v>
      </c>
      <c r="E69" s="46">
        <f t="shared" si="10"/>
        <v>0</v>
      </c>
    </row>
    <row r="70" spans="1:5" x14ac:dyDescent="0.25">
      <c r="A70" s="44" t="s">
        <v>64</v>
      </c>
      <c r="B70" s="42" t="s">
        <v>106</v>
      </c>
      <c r="C70" s="45">
        <v>13974.6</v>
      </c>
      <c r="D70" s="47">
        <v>10119.200000000001</v>
      </c>
      <c r="E70" s="46">
        <f t="shared" si="10"/>
        <v>72.411374923074717</v>
      </c>
    </row>
    <row r="71" spans="1:5" x14ac:dyDescent="0.25">
      <c r="A71" s="41" t="s">
        <v>65</v>
      </c>
      <c r="B71" s="42" t="s">
        <v>107</v>
      </c>
      <c r="C71" s="40">
        <f>SUM(C72:C73)</f>
        <v>9353</v>
      </c>
      <c r="D71" s="40">
        <f>SUM(D72:D73)</f>
        <v>7685.5</v>
      </c>
      <c r="E71" s="43">
        <f t="shared" si="10"/>
        <v>82.171495776756117</v>
      </c>
    </row>
    <row r="72" spans="1:5" x14ac:dyDescent="0.25">
      <c r="A72" s="44" t="s">
        <v>66</v>
      </c>
      <c r="B72" s="42" t="s">
        <v>108</v>
      </c>
      <c r="C72" s="45">
        <v>9283</v>
      </c>
      <c r="D72" s="45">
        <v>7680.5</v>
      </c>
      <c r="E72" s="46">
        <f t="shared" si="10"/>
        <v>82.737261661100931</v>
      </c>
    </row>
    <row r="73" spans="1:5" x14ac:dyDescent="0.25">
      <c r="A73" s="44" t="s">
        <v>67</v>
      </c>
      <c r="B73" s="42" t="s">
        <v>109</v>
      </c>
      <c r="C73" s="45">
        <v>70</v>
      </c>
      <c r="D73" s="45">
        <v>5</v>
      </c>
      <c r="E73" s="46">
        <f t="shared" si="10"/>
        <v>7.1428571428571423</v>
      </c>
    </row>
    <row r="74" spans="1:5" x14ac:dyDescent="0.25">
      <c r="A74" s="41" t="s">
        <v>68</v>
      </c>
      <c r="B74" s="42" t="s">
        <v>110</v>
      </c>
      <c r="C74" s="40">
        <f>C77+C75+C78+C76</f>
        <v>3554.1</v>
      </c>
      <c r="D74" s="40">
        <f>D77+D75+D78+D76</f>
        <v>2122.1999999999998</v>
      </c>
      <c r="E74" s="43">
        <f t="shared" si="10"/>
        <v>59.711319321347176</v>
      </c>
    </row>
    <row r="75" spans="1:5" x14ac:dyDescent="0.25">
      <c r="A75" s="44" t="s">
        <v>69</v>
      </c>
      <c r="B75" s="42" t="s">
        <v>111</v>
      </c>
      <c r="C75" s="45">
        <v>851.1</v>
      </c>
      <c r="D75" s="47">
        <v>317.5</v>
      </c>
      <c r="E75" s="46">
        <f t="shared" si="10"/>
        <v>37.304664551756552</v>
      </c>
    </row>
    <row r="76" spans="1:5" hidden="1" x14ac:dyDescent="0.25">
      <c r="A76" s="44" t="s">
        <v>164</v>
      </c>
      <c r="B76" s="42" t="s">
        <v>165</v>
      </c>
      <c r="C76" s="45"/>
      <c r="D76" s="47">
        <v>0</v>
      </c>
      <c r="E76" s="46"/>
    </row>
    <row r="77" spans="1:5" x14ac:dyDescent="0.25">
      <c r="A77" s="44" t="s">
        <v>70</v>
      </c>
      <c r="B77" s="42" t="s">
        <v>112</v>
      </c>
      <c r="C77" s="45">
        <v>844</v>
      </c>
      <c r="D77" s="47">
        <v>452.4</v>
      </c>
      <c r="E77" s="46">
        <f t="shared" si="10"/>
        <v>53.60189573459715</v>
      </c>
    </row>
    <row r="78" spans="1:5" x14ac:dyDescent="0.25">
      <c r="A78" s="44" t="s">
        <v>71</v>
      </c>
      <c r="B78" s="42" t="s">
        <v>113</v>
      </c>
      <c r="C78" s="45">
        <v>1859</v>
      </c>
      <c r="D78" s="47">
        <v>1352.3</v>
      </c>
      <c r="E78" s="46">
        <f t="shared" si="10"/>
        <v>72.743410435718118</v>
      </c>
    </row>
    <row r="79" spans="1:5" x14ac:dyDescent="0.25">
      <c r="A79" s="41" t="s">
        <v>72</v>
      </c>
      <c r="B79" s="42" t="s">
        <v>114</v>
      </c>
      <c r="C79" s="40">
        <f>C80+C81+C82</f>
        <v>7772</v>
      </c>
      <c r="D79" s="40">
        <f>D80+D81+D82</f>
        <v>5445.5</v>
      </c>
      <c r="E79" s="43">
        <f t="shared" si="10"/>
        <v>70.065620174987131</v>
      </c>
    </row>
    <row r="80" spans="1:5" x14ac:dyDescent="0.25">
      <c r="A80" s="44" t="s">
        <v>73</v>
      </c>
      <c r="B80" s="42" t="s">
        <v>115</v>
      </c>
      <c r="C80" s="45">
        <v>16</v>
      </c>
      <c r="D80" s="47">
        <v>16</v>
      </c>
      <c r="E80" s="46">
        <f t="shared" si="10"/>
        <v>100</v>
      </c>
    </row>
    <row r="81" spans="1:5" hidden="1" x14ac:dyDescent="0.25">
      <c r="A81" s="44" t="s">
        <v>74</v>
      </c>
      <c r="B81" s="42" t="s">
        <v>116</v>
      </c>
      <c r="C81" s="45"/>
      <c r="D81" s="47"/>
      <c r="E81" s="46" t="str">
        <f t="shared" si="10"/>
        <v xml:space="preserve"> </v>
      </c>
    </row>
    <row r="82" spans="1:5" x14ac:dyDescent="0.25">
      <c r="A82" s="44" t="s">
        <v>159</v>
      </c>
      <c r="B82" s="42" t="s">
        <v>160</v>
      </c>
      <c r="C82" s="45">
        <v>7756</v>
      </c>
      <c r="D82" s="47">
        <v>5429.5</v>
      </c>
      <c r="E82" s="46">
        <f t="shared" si="10"/>
        <v>70.003867973182054</v>
      </c>
    </row>
    <row r="83" spans="1:5" x14ac:dyDescent="0.25">
      <c r="A83" s="41" t="s">
        <v>75</v>
      </c>
      <c r="B83" s="42" t="s">
        <v>117</v>
      </c>
      <c r="C83" s="40">
        <f>C84+C85+C86+C88+C89+C87</f>
        <v>894509.60000000009</v>
      </c>
      <c r="D83" s="40">
        <f>D84+D85+D86+D88+D89+D87</f>
        <v>686973.9</v>
      </c>
      <c r="E83" s="43">
        <f t="shared" si="10"/>
        <v>76.798941006334644</v>
      </c>
    </row>
    <row r="84" spans="1:5" x14ac:dyDescent="0.25">
      <c r="A84" s="44" t="s">
        <v>76</v>
      </c>
      <c r="B84" s="42" t="s">
        <v>118</v>
      </c>
      <c r="C84" s="45">
        <v>235201.2</v>
      </c>
      <c r="D84" s="47">
        <v>181216.9</v>
      </c>
      <c r="E84" s="46">
        <f t="shared" si="10"/>
        <v>77.04760860063638</v>
      </c>
    </row>
    <row r="85" spans="1:5" x14ac:dyDescent="0.25">
      <c r="A85" s="44" t="s">
        <v>77</v>
      </c>
      <c r="B85" s="42" t="s">
        <v>119</v>
      </c>
      <c r="C85" s="45">
        <v>545723.6</v>
      </c>
      <c r="D85" s="47">
        <v>425213.6</v>
      </c>
      <c r="E85" s="46">
        <f t="shared" si="10"/>
        <v>77.917392614136531</v>
      </c>
    </row>
    <row r="86" spans="1:5" x14ac:dyDescent="0.25">
      <c r="A86" s="44" t="s">
        <v>78</v>
      </c>
      <c r="B86" s="42" t="s">
        <v>120</v>
      </c>
      <c r="C86" s="45">
        <v>46132</v>
      </c>
      <c r="D86" s="47">
        <v>35805.199999999997</v>
      </c>
      <c r="E86" s="46">
        <f t="shared" si="10"/>
        <v>77.614670944246939</v>
      </c>
    </row>
    <row r="87" spans="1:5" x14ac:dyDescent="0.25">
      <c r="A87" s="44" t="s">
        <v>166</v>
      </c>
      <c r="B87" s="42" t="s">
        <v>167</v>
      </c>
      <c r="C87" s="45">
        <v>30</v>
      </c>
      <c r="D87" s="47">
        <v>30</v>
      </c>
      <c r="E87" s="46">
        <f t="shared" si="10"/>
        <v>100</v>
      </c>
    </row>
    <row r="88" spans="1:5" x14ac:dyDescent="0.25">
      <c r="A88" s="44" t="s">
        <v>79</v>
      </c>
      <c r="B88" s="42" t="s">
        <v>121</v>
      </c>
      <c r="C88" s="45">
        <v>3792.3</v>
      </c>
      <c r="D88" s="47">
        <v>312.39999999999998</v>
      </c>
      <c r="E88" s="46">
        <f t="shared" si="10"/>
        <v>8.2377449041478776</v>
      </c>
    </row>
    <row r="89" spans="1:5" x14ac:dyDescent="0.25">
      <c r="A89" s="44" t="s">
        <v>80</v>
      </c>
      <c r="B89" s="42" t="s">
        <v>122</v>
      </c>
      <c r="C89" s="47">
        <v>63630.5</v>
      </c>
      <c r="D89" s="47">
        <v>44395.8</v>
      </c>
      <c r="E89" s="46">
        <f t="shared" si="10"/>
        <v>69.771257494440562</v>
      </c>
    </row>
    <row r="90" spans="1:5" x14ac:dyDescent="0.25">
      <c r="A90" s="41" t="s">
        <v>81</v>
      </c>
      <c r="B90" s="42" t="s">
        <v>123</v>
      </c>
      <c r="C90" s="40">
        <f>C91+C92</f>
        <v>55686.899999999994</v>
      </c>
      <c r="D90" s="40">
        <f>D91+D92</f>
        <v>42424.100000000006</v>
      </c>
      <c r="E90" s="43">
        <f t="shared" si="10"/>
        <v>76.183267518931757</v>
      </c>
    </row>
    <row r="91" spans="1:5" x14ac:dyDescent="0.25">
      <c r="A91" s="44" t="s">
        <v>82</v>
      </c>
      <c r="B91" s="42" t="s">
        <v>124</v>
      </c>
      <c r="C91" s="45">
        <v>31849.1</v>
      </c>
      <c r="D91" s="45">
        <v>23920.9</v>
      </c>
      <c r="E91" s="46">
        <f t="shared" si="10"/>
        <v>75.106988894505662</v>
      </c>
    </row>
    <row r="92" spans="1:5" x14ac:dyDescent="0.25">
      <c r="A92" s="44" t="s">
        <v>83</v>
      </c>
      <c r="B92" s="42" t="s">
        <v>125</v>
      </c>
      <c r="C92" s="45">
        <v>23837.8</v>
      </c>
      <c r="D92" s="45">
        <v>18503.2</v>
      </c>
      <c r="E92" s="46">
        <f t="shared" si="10"/>
        <v>77.62125699519251</v>
      </c>
    </row>
    <row r="93" spans="1:5" x14ac:dyDescent="0.25">
      <c r="A93" s="41" t="s">
        <v>84</v>
      </c>
      <c r="B93" s="42" t="s">
        <v>126</v>
      </c>
      <c r="C93" s="40">
        <f>C94+C95+C97+C96</f>
        <v>106999.99999999999</v>
      </c>
      <c r="D93" s="40">
        <f>D94+D95+D97+D96</f>
        <v>80920.600000000006</v>
      </c>
      <c r="E93" s="43">
        <f t="shared" si="10"/>
        <v>75.626728971962635</v>
      </c>
    </row>
    <row r="94" spans="1:5" x14ac:dyDescent="0.25">
      <c r="A94" s="44" t="s">
        <v>85</v>
      </c>
      <c r="B94" s="42" t="s">
        <v>127</v>
      </c>
      <c r="C94" s="45">
        <v>9509.2000000000007</v>
      </c>
      <c r="D94" s="45">
        <v>7975</v>
      </c>
      <c r="E94" s="46">
        <f t="shared" si="10"/>
        <v>83.866150675135657</v>
      </c>
    </row>
    <row r="95" spans="1:5" x14ac:dyDescent="0.25">
      <c r="A95" s="44" t="s">
        <v>86</v>
      </c>
      <c r="B95" s="42" t="s">
        <v>128</v>
      </c>
      <c r="C95" s="45">
        <v>71406.899999999994</v>
      </c>
      <c r="D95" s="47">
        <v>59086.5</v>
      </c>
      <c r="E95" s="46">
        <f t="shared" si="10"/>
        <v>82.746205198657279</v>
      </c>
    </row>
    <row r="96" spans="1:5" x14ac:dyDescent="0.25">
      <c r="A96" s="44" t="s">
        <v>87</v>
      </c>
      <c r="B96" s="42" t="s">
        <v>129</v>
      </c>
      <c r="C96" s="45">
        <v>20645.5</v>
      </c>
      <c r="D96" s="45">
        <v>9551.7999999999993</v>
      </c>
      <c r="E96" s="46">
        <f t="shared" si="10"/>
        <v>46.265772202174801</v>
      </c>
    </row>
    <row r="97" spans="1:5" x14ac:dyDescent="0.25">
      <c r="A97" s="44" t="s">
        <v>88</v>
      </c>
      <c r="B97" s="42" t="s">
        <v>130</v>
      </c>
      <c r="C97" s="45">
        <v>5438.4</v>
      </c>
      <c r="D97" s="45">
        <v>4307.3</v>
      </c>
      <c r="E97" s="46">
        <f t="shared" si="10"/>
        <v>79.201603412768478</v>
      </c>
    </row>
    <row r="98" spans="1:5" x14ac:dyDescent="0.25">
      <c r="A98" s="41" t="s">
        <v>89</v>
      </c>
      <c r="B98" s="42" t="s">
        <v>131</v>
      </c>
      <c r="C98" s="40">
        <f>C99</f>
        <v>17846.900000000001</v>
      </c>
      <c r="D98" s="40">
        <f>D99</f>
        <v>10378.5</v>
      </c>
      <c r="E98" s="43">
        <f t="shared" si="10"/>
        <v>58.152956535868974</v>
      </c>
    </row>
    <row r="99" spans="1:5" x14ac:dyDescent="0.25">
      <c r="A99" s="44" t="s">
        <v>90</v>
      </c>
      <c r="B99" s="42" t="s">
        <v>132</v>
      </c>
      <c r="C99" s="45">
        <v>17846.900000000001</v>
      </c>
      <c r="D99" s="45">
        <v>10378.5</v>
      </c>
      <c r="E99" s="46">
        <f t="shared" si="10"/>
        <v>58.152956535868974</v>
      </c>
    </row>
    <row r="100" spans="1:5" hidden="1" x14ac:dyDescent="0.25">
      <c r="A100" s="41" t="s">
        <v>91</v>
      </c>
      <c r="B100" s="42" t="s">
        <v>133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</row>
    <row r="101" spans="1:5" hidden="1" x14ac:dyDescent="0.25">
      <c r="A101" s="44" t="s">
        <v>92</v>
      </c>
      <c r="B101" s="42" t="s">
        <v>134</v>
      </c>
      <c r="C101" s="45">
        <v>0</v>
      </c>
      <c r="D101" s="45">
        <v>0</v>
      </c>
      <c r="E101" s="46" t="str">
        <f t="shared" si="10"/>
        <v xml:space="preserve"> </v>
      </c>
    </row>
    <row r="102" spans="1:5" x14ac:dyDescent="0.25">
      <c r="A102" s="41" t="s">
        <v>93</v>
      </c>
      <c r="B102" s="42" t="s">
        <v>135</v>
      </c>
      <c r="C102" s="40">
        <f>C103+C104</f>
        <v>143479.4</v>
      </c>
      <c r="D102" s="40">
        <f>D103+D104</f>
        <v>114847.2</v>
      </c>
      <c r="E102" s="43">
        <f t="shared" si="10"/>
        <v>80.044382677931466</v>
      </c>
    </row>
    <row r="103" spans="1:5" x14ac:dyDescent="0.25">
      <c r="A103" s="44" t="s">
        <v>94</v>
      </c>
      <c r="B103" s="42" t="s">
        <v>136</v>
      </c>
      <c r="C103" s="45">
        <v>143479.4</v>
      </c>
      <c r="D103" s="45">
        <v>114847.2</v>
      </c>
      <c r="E103" s="46">
        <f t="shared" si="10"/>
        <v>80.044382677931466</v>
      </c>
    </row>
    <row r="104" spans="1:5" hidden="1" x14ac:dyDescent="0.25">
      <c r="A104" s="44" t="s">
        <v>95</v>
      </c>
      <c r="B104" s="42" t="s">
        <v>137</v>
      </c>
      <c r="C104" s="45"/>
      <c r="D104" s="45"/>
      <c r="E104" s="46" t="str">
        <f t="shared" si="10"/>
        <v xml:space="preserve"> </v>
      </c>
    </row>
    <row r="105" spans="1:5" x14ac:dyDescent="0.25">
      <c r="A105" s="39" t="s">
        <v>96</v>
      </c>
      <c r="B105" s="48" t="s">
        <v>138</v>
      </c>
      <c r="C105" s="40">
        <f>C62+C71+C74+C79+C83+C90+C93+C98+C102+C100</f>
        <v>1340046.7</v>
      </c>
      <c r="D105" s="40">
        <f>D62+D71+D74+D79+D83+D90+D93+D98+D102+D100</f>
        <v>1027145.2999999999</v>
      </c>
      <c r="E105" s="43">
        <f t="shared" si="10"/>
        <v>76.649963019945503</v>
      </c>
    </row>
    <row r="106" spans="1:5" x14ac:dyDescent="0.3">
      <c r="A106" s="49" t="s">
        <v>97</v>
      </c>
      <c r="B106" s="50"/>
      <c r="C106" s="51">
        <f>C60-C105</f>
        <v>-23004.879999999655</v>
      </c>
      <c r="D106" s="51">
        <f>D60-D105</f>
        <v>-14276.09999999986</v>
      </c>
      <c r="E106" s="43"/>
    </row>
    <row r="109" spans="1:5" x14ac:dyDescent="0.3">
      <c r="A109" s="37" t="s">
        <v>156</v>
      </c>
      <c r="C109" s="56" t="s">
        <v>157</v>
      </c>
    </row>
    <row r="112" spans="1:5" x14ac:dyDescent="0.3">
      <c r="C112" s="6">
        <f>C60-C105</f>
        <v>-23004.879999999655</v>
      </c>
      <c r="D112" s="6">
        <f>D60-D105</f>
        <v>-14276.09999999986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view="pageBreakPreview" topLeftCell="A60" zoomScale="80" zoomScaleNormal="90" zoomScaleSheetLayoutView="80" workbookViewId="0">
      <selection activeCell="A2" sqref="A2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2" style="6" customWidth="1"/>
    <col min="4" max="4" width="21.7109375" style="6" customWidth="1"/>
    <col min="5" max="5" width="22.5703125" style="2" customWidth="1"/>
    <col min="6" max="6" width="20.28515625" style="6" customWidth="1"/>
    <col min="7" max="16384" width="9.140625" style="2"/>
  </cols>
  <sheetData>
    <row r="1" spans="1:6" ht="23.25" x14ac:dyDescent="0.35">
      <c r="A1" s="57" t="s">
        <v>207</v>
      </c>
      <c r="B1" s="58"/>
      <c r="C1" s="58"/>
      <c r="D1" s="58"/>
      <c r="E1" s="58"/>
      <c r="F1" s="1"/>
    </row>
    <row r="2" spans="1:6" ht="21" customHeight="1" x14ac:dyDescent="0.3">
      <c r="A2" s="3"/>
      <c r="B2" s="4"/>
      <c r="C2" s="5"/>
      <c r="E2" s="7" t="s">
        <v>0</v>
      </c>
      <c r="F2" s="5"/>
    </row>
    <row r="3" spans="1:6" ht="49.5" customHeight="1" x14ac:dyDescent="0.25">
      <c r="A3" s="8" t="s">
        <v>1</v>
      </c>
      <c r="B3" s="9" t="s">
        <v>2</v>
      </c>
      <c r="C3" s="10" t="s">
        <v>162</v>
      </c>
      <c r="D3" s="11" t="s">
        <v>205</v>
      </c>
      <c r="E3" s="12" t="s">
        <v>163</v>
      </c>
      <c r="F3" s="10" t="s">
        <v>206</v>
      </c>
    </row>
    <row r="4" spans="1:6" x14ac:dyDescent="0.3">
      <c r="A4" s="8" t="s">
        <v>3</v>
      </c>
      <c r="B4" s="14"/>
      <c r="C4" s="52">
        <f>SUM(C5:C12)</f>
        <v>177696.7</v>
      </c>
      <c r="D4" s="52">
        <f>SUM(D5:D12)</f>
        <v>127576.20000000001</v>
      </c>
      <c r="E4" s="53">
        <f t="shared" ref="E4:E34" si="0">D4/C4*100</f>
        <v>71.794355213124391</v>
      </c>
      <c r="F4" s="52">
        <f>SUM(F5:F12)</f>
        <v>177696.7</v>
      </c>
    </row>
    <row r="5" spans="1:6" x14ac:dyDescent="0.3">
      <c r="A5" s="16" t="s">
        <v>4</v>
      </c>
      <c r="B5" s="17" t="s">
        <v>5</v>
      </c>
      <c r="C5" s="18">
        <v>132324</v>
      </c>
      <c r="D5" s="18">
        <v>92152.2</v>
      </c>
      <c r="E5" s="53">
        <f t="shared" si="0"/>
        <v>69.641334905232611</v>
      </c>
      <c r="F5" s="18">
        <v>132324</v>
      </c>
    </row>
    <row r="6" spans="1:6" x14ac:dyDescent="0.3">
      <c r="A6" s="16" t="s">
        <v>6</v>
      </c>
      <c r="B6" s="17" t="s">
        <v>7</v>
      </c>
      <c r="C6" s="18">
        <v>26001.200000000001</v>
      </c>
      <c r="D6" s="20">
        <v>18773.8</v>
      </c>
      <c r="E6" s="53">
        <f t="shared" si="0"/>
        <v>72.203590603510605</v>
      </c>
      <c r="F6" s="18">
        <v>26001.200000000001</v>
      </c>
    </row>
    <row r="7" spans="1:6" x14ac:dyDescent="0.3">
      <c r="A7" s="16" t="s">
        <v>8</v>
      </c>
      <c r="B7" s="17" t="s">
        <v>9</v>
      </c>
      <c r="C7" s="18">
        <v>13578</v>
      </c>
      <c r="D7" s="20">
        <v>11138.2</v>
      </c>
      <c r="E7" s="53">
        <f t="shared" si="0"/>
        <v>82.031226984828407</v>
      </c>
      <c r="F7" s="18">
        <v>13578</v>
      </c>
    </row>
    <row r="8" spans="1:6" x14ac:dyDescent="0.3">
      <c r="A8" s="16" t="s">
        <v>10</v>
      </c>
      <c r="B8" s="17" t="s">
        <v>11</v>
      </c>
      <c r="C8" s="18">
        <v>431.9</v>
      </c>
      <c r="D8" s="18">
        <v>58.8</v>
      </c>
      <c r="E8" s="53">
        <f t="shared" si="0"/>
        <v>13.614262560777956</v>
      </c>
      <c r="F8" s="18">
        <v>431.9</v>
      </c>
    </row>
    <row r="9" spans="1:6" x14ac:dyDescent="0.3">
      <c r="A9" s="16" t="s">
        <v>141</v>
      </c>
      <c r="B9" s="17" t="s">
        <v>140</v>
      </c>
      <c r="C9" s="18">
        <v>64.7</v>
      </c>
      <c r="D9" s="18">
        <v>70.099999999999994</v>
      </c>
      <c r="E9" s="53">
        <f t="shared" si="0"/>
        <v>108.34621329211744</v>
      </c>
      <c r="F9" s="18">
        <v>64.7</v>
      </c>
    </row>
    <row r="10" spans="1:6" x14ac:dyDescent="0.3">
      <c r="A10" s="16" t="s">
        <v>151</v>
      </c>
      <c r="B10" s="17" t="s">
        <v>152</v>
      </c>
      <c r="C10" s="18">
        <v>1126</v>
      </c>
      <c r="D10" s="18">
        <v>2040.1</v>
      </c>
      <c r="E10" s="53">
        <f t="shared" si="0"/>
        <v>181.18117229129663</v>
      </c>
      <c r="F10" s="18">
        <v>1126</v>
      </c>
    </row>
    <row r="11" spans="1:6" x14ac:dyDescent="0.3">
      <c r="A11" s="16" t="s">
        <v>12</v>
      </c>
      <c r="B11" s="17" t="s">
        <v>13</v>
      </c>
      <c r="C11" s="18">
        <v>4170.8999999999996</v>
      </c>
      <c r="D11" s="18">
        <v>3338</v>
      </c>
      <c r="E11" s="53">
        <f>D11/C11*100</f>
        <v>80.03068882015873</v>
      </c>
      <c r="F11" s="18">
        <v>4170.8999999999996</v>
      </c>
    </row>
    <row r="12" spans="1:6" x14ac:dyDescent="0.3">
      <c r="A12" s="16" t="s">
        <v>189</v>
      </c>
      <c r="B12" s="17" t="s">
        <v>158</v>
      </c>
      <c r="C12" s="18">
        <v>0</v>
      </c>
      <c r="D12" s="18">
        <v>5</v>
      </c>
      <c r="E12" s="53">
        <v>0</v>
      </c>
      <c r="F12" s="18">
        <v>0</v>
      </c>
    </row>
    <row r="13" spans="1:6" x14ac:dyDescent="0.3">
      <c r="A13" s="8" t="s">
        <v>14</v>
      </c>
      <c r="B13" s="17"/>
      <c r="C13" s="54">
        <f>SUM(C14:C36)</f>
        <v>19708.699999999997</v>
      </c>
      <c r="D13" s="54">
        <f>SUM(D14:D36)</f>
        <v>17570.499999999996</v>
      </c>
      <c r="E13" s="53">
        <f t="shared" si="0"/>
        <v>89.15098408317138</v>
      </c>
      <c r="F13" s="54">
        <f>SUM(F14:F36)</f>
        <v>19708.699999999997</v>
      </c>
    </row>
    <row r="14" spans="1:6" ht="41.25" customHeight="1" x14ac:dyDescent="0.3">
      <c r="A14" s="16" t="s">
        <v>15</v>
      </c>
      <c r="B14" s="17" t="s">
        <v>16</v>
      </c>
      <c r="C14" s="18">
        <v>5790.1</v>
      </c>
      <c r="D14" s="20">
        <v>3902.4</v>
      </c>
      <c r="E14" s="53">
        <f>D14/C14*100</f>
        <v>67.397799692578701</v>
      </c>
      <c r="F14" s="18">
        <v>5790.1</v>
      </c>
    </row>
    <row r="15" spans="1:6" ht="40.5" customHeight="1" x14ac:dyDescent="0.3">
      <c r="A15" s="16" t="s">
        <v>17</v>
      </c>
      <c r="B15" s="17" t="s">
        <v>18</v>
      </c>
      <c r="C15" s="18">
        <v>3900</v>
      </c>
      <c r="D15" s="20">
        <v>3036.5</v>
      </c>
      <c r="E15" s="53">
        <f>D15/C15*100</f>
        <v>77.858974358974365</v>
      </c>
      <c r="F15" s="18">
        <v>3900</v>
      </c>
    </row>
    <row r="16" spans="1:6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</row>
    <row r="17" spans="1:6" ht="46.5" customHeight="1" x14ac:dyDescent="0.3">
      <c r="A17" s="16" t="s">
        <v>21</v>
      </c>
      <c r="B17" s="17" t="s">
        <v>22</v>
      </c>
      <c r="C17" s="18">
        <v>38</v>
      </c>
      <c r="D17" s="18">
        <v>31.7</v>
      </c>
      <c r="E17" s="53">
        <f t="shared" si="0"/>
        <v>83.421052631578945</v>
      </c>
      <c r="F17" s="18">
        <v>38</v>
      </c>
    </row>
    <row r="18" spans="1:6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</row>
    <row r="19" spans="1:6" x14ac:dyDescent="0.3">
      <c r="A19" s="16" t="s">
        <v>145</v>
      </c>
      <c r="B19" s="17" t="s">
        <v>146</v>
      </c>
      <c r="C19" s="23">
        <v>4.5</v>
      </c>
      <c r="D19" s="18"/>
      <c r="E19" s="53">
        <f t="shared" si="0"/>
        <v>0</v>
      </c>
      <c r="F19" s="23">
        <v>4.5</v>
      </c>
    </row>
    <row r="20" spans="1:6" x14ac:dyDescent="0.3">
      <c r="A20" s="16" t="s">
        <v>188</v>
      </c>
      <c r="B20" s="17" t="s">
        <v>168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</row>
    <row r="21" spans="1:6" x14ac:dyDescent="0.3">
      <c r="A21" s="16" t="s">
        <v>187</v>
      </c>
      <c r="B21" s="17" t="s">
        <v>169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</row>
    <row r="22" spans="1:6" x14ac:dyDescent="0.3">
      <c r="A22" s="16" t="s">
        <v>25</v>
      </c>
      <c r="B22" s="17" t="s">
        <v>26</v>
      </c>
      <c r="C22" s="18">
        <v>737</v>
      </c>
      <c r="D22" s="18">
        <v>3085.8</v>
      </c>
      <c r="E22" s="53">
        <f t="shared" si="0"/>
        <v>418.69742198100408</v>
      </c>
      <c r="F22" s="18">
        <v>737</v>
      </c>
    </row>
    <row r="23" spans="1:6" ht="56.25" x14ac:dyDescent="0.3">
      <c r="A23" s="16" t="s">
        <v>149</v>
      </c>
      <c r="B23" s="17" t="s">
        <v>148</v>
      </c>
      <c r="C23" s="18">
        <v>1192.3</v>
      </c>
      <c r="D23" s="20">
        <v>1202.3</v>
      </c>
      <c r="E23" s="53">
        <v>0</v>
      </c>
      <c r="F23" s="18">
        <v>1192.3</v>
      </c>
    </row>
    <row r="24" spans="1:6" x14ac:dyDescent="0.3">
      <c r="A24" s="16" t="s">
        <v>27</v>
      </c>
      <c r="B24" s="17" t="s">
        <v>28</v>
      </c>
      <c r="C24" s="18">
        <v>1367.8</v>
      </c>
      <c r="D24" s="20">
        <v>1642.8</v>
      </c>
      <c r="E24" s="53">
        <f t="shared" si="0"/>
        <v>120.10527854949554</v>
      </c>
      <c r="F24" s="18">
        <v>1367.8</v>
      </c>
    </row>
    <row r="25" spans="1:6" x14ac:dyDescent="0.3">
      <c r="A25" s="16" t="s">
        <v>170</v>
      </c>
      <c r="B25" s="17" t="s">
        <v>171</v>
      </c>
      <c r="C25" s="18">
        <v>1478.4</v>
      </c>
      <c r="D25" s="18">
        <v>500.8</v>
      </c>
      <c r="E25" s="53">
        <f t="shared" si="0"/>
        <v>33.874458874458874</v>
      </c>
      <c r="F25" s="18">
        <v>1478.4</v>
      </c>
    </row>
    <row r="26" spans="1:6" hidden="1" x14ac:dyDescent="0.3">
      <c r="A26" s="16"/>
      <c r="B26" s="17" t="s">
        <v>154</v>
      </c>
      <c r="C26" s="18"/>
      <c r="D26" s="18"/>
      <c r="E26" s="53" t="e">
        <f t="shared" si="0"/>
        <v>#DIV/0!</v>
      </c>
      <c r="F26" s="18"/>
    </row>
    <row r="27" spans="1:6" x14ac:dyDescent="0.3">
      <c r="A27" s="16" t="s">
        <v>172</v>
      </c>
      <c r="B27" s="17" t="s">
        <v>173</v>
      </c>
      <c r="C27" s="18">
        <v>4683.7</v>
      </c>
      <c r="D27" s="18">
        <v>3486.5</v>
      </c>
      <c r="E27" s="53">
        <f t="shared" si="0"/>
        <v>74.439011892307377</v>
      </c>
      <c r="F27" s="18">
        <v>4683.7</v>
      </c>
    </row>
    <row r="28" spans="1:6" ht="39" hidden="1" customHeight="1" x14ac:dyDescent="0.3">
      <c r="A28" s="16" t="s">
        <v>29</v>
      </c>
      <c r="B28" s="17" t="s">
        <v>30</v>
      </c>
      <c r="C28" s="18"/>
      <c r="D28" s="18"/>
      <c r="E28" s="53" t="e">
        <f t="shared" si="0"/>
        <v>#DIV/0!</v>
      </c>
      <c r="F28" s="18"/>
    </row>
    <row r="29" spans="1:6" ht="37.5" hidden="1" x14ac:dyDescent="0.3">
      <c r="A29" s="25" t="s">
        <v>31</v>
      </c>
      <c r="B29" s="17" t="s">
        <v>32</v>
      </c>
      <c r="C29" s="18"/>
      <c r="D29" s="20"/>
      <c r="E29" s="53" t="e">
        <f t="shared" si="0"/>
        <v>#DIV/0!</v>
      </c>
      <c r="F29" s="18"/>
    </row>
    <row r="30" spans="1:6" ht="33" hidden="1" customHeight="1" x14ac:dyDescent="0.3">
      <c r="A30" s="16" t="s">
        <v>33</v>
      </c>
      <c r="B30" s="17" t="s">
        <v>34</v>
      </c>
      <c r="C30" s="18"/>
      <c r="D30" s="20"/>
      <c r="E30" s="53" t="e">
        <f t="shared" si="0"/>
        <v>#DIV/0!</v>
      </c>
      <c r="F30" s="18"/>
    </row>
    <row r="31" spans="1:6" ht="33" hidden="1" customHeight="1" x14ac:dyDescent="0.3">
      <c r="A31" s="16" t="s">
        <v>35</v>
      </c>
      <c r="B31" s="17" t="s">
        <v>36</v>
      </c>
      <c r="C31" s="18"/>
      <c r="D31" s="24"/>
      <c r="E31" s="53" t="e">
        <f t="shared" si="0"/>
        <v>#DIV/0!</v>
      </c>
      <c r="F31" s="18"/>
    </row>
    <row r="32" spans="1:6" ht="43.5" hidden="1" customHeight="1" x14ac:dyDescent="0.3">
      <c r="A32" s="16" t="s">
        <v>153</v>
      </c>
      <c r="B32" s="17" t="s">
        <v>154</v>
      </c>
      <c r="C32" s="18"/>
      <c r="D32" s="24"/>
      <c r="E32" s="53" t="e">
        <f t="shared" si="0"/>
        <v>#DIV/0!</v>
      </c>
      <c r="F32" s="18"/>
    </row>
    <row r="33" spans="1:6" ht="43.5" hidden="1" customHeight="1" x14ac:dyDescent="0.3">
      <c r="A33" s="16" t="s">
        <v>37</v>
      </c>
      <c r="B33" s="17" t="s">
        <v>38</v>
      </c>
      <c r="C33" s="18"/>
      <c r="D33" s="24"/>
      <c r="E33" s="53" t="e">
        <f t="shared" si="0"/>
        <v>#DIV/0!</v>
      </c>
      <c r="F33" s="18"/>
    </row>
    <row r="34" spans="1:6" ht="37.5" hidden="1" x14ac:dyDescent="0.3">
      <c r="A34" s="16" t="s">
        <v>39</v>
      </c>
      <c r="B34" s="26" t="s">
        <v>40</v>
      </c>
      <c r="C34" s="18"/>
      <c r="D34" s="20"/>
      <c r="E34" s="53" t="e">
        <f t="shared" si="0"/>
        <v>#DIV/0!</v>
      </c>
      <c r="F34" s="18"/>
    </row>
    <row r="35" spans="1:6" ht="27" customHeight="1" x14ac:dyDescent="0.3">
      <c r="A35" s="16" t="s">
        <v>193</v>
      </c>
      <c r="B35" s="17" t="s">
        <v>41</v>
      </c>
      <c r="C35" s="18"/>
      <c r="D35" s="24">
        <v>249</v>
      </c>
      <c r="E35" s="53">
        <v>0</v>
      </c>
      <c r="F35" s="18"/>
    </row>
    <row r="36" spans="1:6" ht="22.5" customHeight="1" x14ac:dyDescent="0.3">
      <c r="A36" s="16" t="s">
        <v>192</v>
      </c>
      <c r="B36" s="17" t="s">
        <v>194</v>
      </c>
      <c r="C36" s="18">
        <v>366</v>
      </c>
      <c r="D36" s="24">
        <v>361.2</v>
      </c>
      <c r="E36" s="53">
        <f>D36/C36*100</f>
        <v>98.688524590163922</v>
      </c>
      <c r="F36" s="18">
        <v>366</v>
      </c>
    </row>
    <row r="37" spans="1:6" x14ac:dyDescent="0.3">
      <c r="A37" s="27" t="s">
        <v>42</v>
      </c>
      <c r="B37" s="28"/>
      <c r="C37" s="55">
        <f>C13+C4</f>
        <v>197405.40000000002</v>
      </c>
      <c r="D37" s="55">
        <f>D13+D4</f>
        <v>145146.70000000001</v>
      </c>
      <c r="E37" s="53">
        <f t="shared" ref="E37:E56" si="1">D37/C37*100</f>
        <v>73.527218606988455</v>
      </c>
      <c r="F37" s="55">
        <f>F13+F4</f>
        <v>197405.40000000002</v>
      </c>
    </row>
    <row r="38" spans="1:6" ht="18" customHeight="1" x14ac:dyDescent="0.3">
      <c r="A38" s="16" t="s">
        <v>43</v>
      </c>
      <c r="B38" s="17" t="s">
        <v>185</v>
      </c>
      <c r="C38" s="18">
        <v>69850</v>
      </c>
      <c r="D38" s="18">
        <v>69850</v>
      </c>
      <c r="E38" s="53">
        <f t="shared" si="1"/>
        <v>100</v>
      </c>
      <c r="F38" s="18">
        <v>69850</v>
      </c>
    </row>
    <row r="39" spans="1:6" x14ac:dyDescent="0.3">
      <c r="A39" s="16" t="s">
        <v>44</v>
      </c>
      <c r="B39" s="17" t="s">
        <v>198</v>
      </c>
      <c r="C39" s="18">
        <v>38943.9</v>
      </c>
      <c r="D39" s="18">
        <v>21152.9</v>
      </c>
      <c r="E39" s="53">
        <f t="shared" si="1"/>
        <v>54.316337090019239</v>
      </c>
      <c r="F39" s="18">
        <v>38943.9</v>
      </c>
    </row>
    <row r="40" spans="1:6" ht="37.5" x14ac:dyDescent="0.3">
      <c r="A40" s="16" t="s">
        <v>196</v>
      </c>
      <c r="B40" s="17" t="s">
        <v>197</v>
      </c>
      <c r="C40" s="18">
        <v>10265.700000000001</v>
      </c>
      <c r="D40" s="18">
        <v>3650.5</v>
      </c>
      <c r="E40" s="53">
        <f t="shared" si="1"/>
        <v>35.560166379301947</v>
      </c>
      <c r="F40" s="18">
        <v>10265.700000000001</v>
      </c>
    </row>
    <row r="41" spans="1:6" ht="37.5" x14ac:dyDescent="0.3">
      <c r="A41" s="16" t="s">
        <v>190</v>
      </c>
      <c r="B41" s="17" t="s">
        <v>199</v>
      </c>
      <c r="C41" s="18">
        <v>3770.4</v>
      </c>
      <c r="D41" s="18">
        <v>3671.6</v>
      </c>
      <c r="E41" s="53">
        <f t="shared" si="1"/>
        <v>97.379588372586454</v>
      </c>
      <c r="F41" s="18">
        <v>3770.4</v>
      </c>
    </row>
    <row r="42" spans="1:6" x14ac:dyDescent="0.3">
      <c r="A42" s="16" t="s">
        <v>195</v>
      </c>
      <c r="B42" s="17" t="s">
        <v>174</v>
      </c>
      <c r="C42" s="18">
        <v>2147.9</v>
      </c>
      <c r="D42" s="18">
        <v>2147.9</v>
      </c>
      <c r="E42" s="53">
        <f t="shared" si="1"/>
        <v>100</v>
      </c>
      <c r="F42" s="18">
        <v>2147.9</v>
      </c>
    </row>
    <row r="43" spans="1:6" hidden="1" x14ac:dyDescent="0.3">
      <c r="A43" s="16" t="s">
        <v>150</v>
      </c>
      <c r="B43" s="17" t="s">
        <v>144</v>
      </c>
      <c r="C43" s="18"/>
      <c r="D43" s="18"/>
      <c r="E43" s="53" t="e">
        <f t="shared" si="1"/>
        <v>#DIV/0!</v>
      </c>
      <c r="F43" s="18"/>
    </row>
    <row r="44" spans="1:6" hidden="1" x14ac:dyDescent="0.3">
      <c r="A44" s="16" t="s">
        <v>143</v>
      </c>
      <c r="B44" s="17" t="s">
        <v>144</v>
      </c>
      <c r="C44" s="18"/>
      <c r="D44" s="23"/>
      <c r="E44" s="53" t="e">
        <f t="shared" si="1"/>
        <v>#DIV/0!</v>
      </c>
      <c r="F44" s="18"/>
    </row>
    <row r="45" spans="1:6" x14ac:dyDescent="0.3">
      <c r="A45" s="16" t="s">
        <v>147</v>
      </c>
      <c r="B45" s="17" t="s">
        <v>200</v>
      </c>
      <c r="C45" s="18">
        <v>674.7</v>
      </c>
      <c r="D45" s="23">
        <v>674.7</v>
      </c>
      <c r="E45" s="53">
        <f t="shared" si="1"/>
        <v>100</v>
      </c>
      <c r="F45" s="18">
        <v>674.7</v>
      </c>
    </row>
    <row r="46" spans="1:6" x14ac:dyDescent="0.3">
      <c r="A46" s="16" t="s">
        <v>155</v>
      </c>
      <c r="B46" s="17" t="s">
        <v>184</v>
      </c>
      <c r="C46" s="18">
        <v>5163.6000000000004</v>
      </c>
      <c r="D46" s="23">
        <v>5163.6000000000004</v>
      </c>
      <c r="E46" s="53">
        <f t="shared" si="1"/>
        <v>100</v>
      </c>
      <c r="F46" s="18">
        <v>5163.6000000000004</v>
      </c>
    </row>
    <row r="47" spans="1:6" hidden="1" x14ac:dyDescent="0.3">
      <c r="A47" s="16" t="s">
        <v>142</v>
      </c>
      <c r="B47" s="17" t="s">
        <v>183</v>
      </c>
      <c r="C47" s="18"/>
      <c r="D47" s="23"/>
      <c r="E47" s="53">
        <v>0</v>
      </c>
      <c r="F47" s="18"/>
    </row>
    <row r="48" spans="1:6" x14ac:dyDescent="0.3">
      <c r="A48" s="16" t="s">
        <v>45</v>
      </c>
      <c r="B48" s="17" t="s">
        <v>182</v>
      </c>
      <c r="C48" s="18">
        <v>185710.3</v>
      </c>
      <c r="D48" s="23">
        <v>133342.20000000001</v>
      </c>
      <c r="E48" s="53">
        <f t="shared" ref="E48" si="2">D48/C48*100</f>
        <v>71.801187117785076</v>
      </c>
      <c r="F48" s="18">
        <v>185710.3</v>
      </c>
    </row>
    <row r="49" spans="1:6" x14ac:dyDescent="0.3">
      <c r="A49" s="16" t="s">
        <v>46</v>
      </c>
      <c r="B49" s="17" t="s">
        <v>181</v>
      </c>
      <c r="C49" s="18">
        <v>73576.5</v>
      </c>
      <c r="D49" s="20">
        <v>62334.9</v>
      </c>
      <c r="E49" s="53">
        <f t="shared" si="1"/>
        <v>84.721208538052224</v>
      </c>
      <c r="F49" s="18">
        <v>73576.5</v>
      </c>
    </row>
    <row r="50" spans="1:6" x14ac:dyDescent="0.3">
      <c r="A50" s="16" t="s">
        <v>47</v>
      </c>
      <c r="B50" s="17" t="s">
        <v>180</v>
      </c>
      <c r="C50" s="18">
        <v>44774.7</v>
      </c>
      <c r="D50" s="18">
        <v>31828.6</v>
      </c>
      <c r="E50" s="53">
        <f t="shared" si="1"/>
        <v>71.086126763551732</v>
      </c>
      <c r="F50" s="18">
        <v>44774.7</v>
      </c>
    </row>
    <row r="51" spans="1:6" s="32" customFormat="1" ht="37.5" x14ac:dyDescent="0.3">
      <c r="A51" s="30" t="s">
        <v>48</v>
      </c>
      <c r="B51" s="31" t="s">
        <v>179</v>
      </c>
      <c r="C51" s="23">
        <v>15.1</v>
      </c>
      <c r="D51" s="23">
        <v>15.1</v>
      </c>
      <c r="E51" s="53">
        <f t="shared" si="1"/>
        <v>100</v>
      </c>
      <c r="F51" s="23">
        <v>15.1</v>
      </c>
    </row>
    <row r="52" spans="1:6" x14ac:dyDescent="0.3">
      <c r="A52" s="16" t="s">
        <v>175</v>
      </c>
      <c r="B52" s="17" t="s">
        <v>178</v>
      </c>
      <c r="C52" s="23">
        <v>460.4</v>
      </c>
      <c r="D52" s="18"/>
      <c r="E52" s="53">
        <f t="shared" si="1"/>
        <v>0</v>
      </c>
      <c r="F52" s="23">
        <v>460.4</v>
      </c>
    </row>
    <row r="53" spans="1:6" x14ac:dyDescent="0.3">
      <c r="A53" s="16" t="s">
        <v>49</v>
      </c>
      <c r="B53" s="17" t="s">
        <v>177</v>
      </c>
      <c r="C53" s="23">
        <v>662258.6</v>
      </c>
      <c r="D53" s="18">
        <v>528681.5</v>
      </c>
      <c r="E53" s="53">
        <f t="shared" si="1"/>
        <v>79.83006940189226</v>
      </c>
      <c r="F53" s="23">
        <v>662258.6</v>
      </c>
    </row>
    <row r="54" spans="1:6" ht="38.25" customHeight="1" x14ac:dyDescent="0.3">
      <c r="A54" s="33" t="s">
        <v>50</v>
      </c>
      <c r="B54" s="17" t="s">
        <v>176</v>
      </c>
      <c r="C54" s="23">
        <v>7688.32</v>
      </c>
      <c r="D54" s="18">
        <v>6070.4</v>
      </c>
      <c r="E54" s="53">
        <f t="shared" si="1"/>
        <v>78.956130858236904</v>
      </c>
      <c r="F54" s="23">
        <v>7688.32</v>
      </c>
    </row>
    <row r="55" spans="1:6" ht="38.25" customHeight="1" x14ac:dyDescent="0.3">
      <c r="A55" s="33" t="s">
        <v>202</v>
      </c>
      <c r="B55" s="17" t="s">
        <v>203</v>
      </c>
      <c r="C55" s="23">
        <v>10624.3</v>
      </c>
      <c r="D55" s="18">
        <v>5043.3</v>
      </c>
      <c r="E55" s="53">
        <f t="shared" si="1"/>
        <v>47.469480342234313</v>
      </c>
      <c r="F55" s="23">
        <v>10624.3</v>
      </c>
    </row>
    <row r="56" spans="1:6" ht="38.25" customHeight="1" x14ac:dyDescent="0.3">
      <c r="A56" s="33" t="s">
        <v>161</v>
      </c>
      <c r="B56" s="17" t="s">
        <v>201</v>
      </c>
      <c r="C56" s="23">
        <v>3062</v>
      </c>
      <c r="D56" s="18">
        <v>2965.2</v>
      </c>
      <c r="E56" s="53">
        <f t="shared" si="1"/>
        <v>96.838667537557143</v>
      </c>
      <c r="F56" s="23">
        <v>3062</v>
      </c>
    </row>
    <row r="57" spans="1:6" ht="25.5" customHeight="1" x14ac:dyDescent="0.3">
      <c r="A57" s="27" t="s">
        <v>51</v>
      </c>
      <c r="B57" s="34" t="s">
        <v>52</v>
      </c>
      <c r="C57" s="54">
        <f>SUM(C38:C56)</f>
        <v>1118986.4200000002</v>
      </c>
      <c r="D57" s="54">
        <f>SUM(D38:D56)</f>
        <v>876592.4</v>
      </c>
      <c r="E57" s="53">
        <f>D57/C57*100</f>
        <v>78.338073128715891</v>
      </c>
      <c r="F57" s="54">
        <f>SUM(F38:F56)</f>
        <v>1118986.4200000002</v>
      </c>
    </row>
    <row r="58" spans="1:6" ht="25.5" customHeight="1" x14ac:dyDescent="0.3">
      <c r="A58" s="27" t="s">
        <v>53</v>
      </c>
      <c r="B58" s="34" t="s">
        <v>191</v>
      </c>
      <c r="C58" s="23">
        <v>650</v>
      </c>
      <c r="D58" s="23">
        <v>760</v>
      </c>
      <c r="E58" s="53">
        <v>0</v>
      </c>
      <c r="F58" s="23">
        <v>650</v>
      </c>
    </row>
    <row r="59" spans="1:6" ht="37.5" x14ac:dyDescent="0.3">
      <c r="A59" s="36" t="s">
        <v>54</v>
      </c>
      <c r="B59" s="34" t="s">
        <v>186</v>
      </c>
      <c r="C59" s="23">
        <v>0</v>
      </c>
      <c r="D59" s="18">
        <v>-9629.9</v>
      </c>
      <c r="E59" s="53">
        <v>0</v>
      </c>
      <c r="F59" s="23">
        <v>0</v>
      </c>
    </row>
    <row r="60" spans="1:6" x14ac:dyDescent="0.3">
      <c r="A60" s="27" t="s">
        <v>55</v>
      </c>
      <c r="B60" s="34"/>
      <c r="C60" s="52">
        <f>C37+C57+C58+C59</f>
        <v>1317041.8200000003</v>
      </c>
      <c r="D60" s="52">
        <f>D37+D57+D58+D59</f>
        <v>1012869.2000000001</v>
      </c>
      <c r="E60" s="53">
        <f>D60/C60*100</f>
        <v>76.904862443927541</v>
      </c>
      <c r="F60" s="52">
        <f>F37+F57+F58+F59</f>
        <v>1317041.8200000003</v>
      </c>
    </row>
    <row r="61" spans="1:6" ht="42.75" customHeight="1" x14ac:dyDescent="0.25">
      <c r="A61" s="59" t="s">
        <v>139</v>
      </c>
      <c r="B61" s="60"/>
      <c r="C61" s="60"/>
      <c r="D61" s="60"/>
      <c r="E61" s="61"/>
      <c r="F61" s="2"/>
    </row>
    <row r="62" spans="1:6" ht="19.5" customHeight="1" x14ac:dyDescent="0.25">
      <c r="A62" s="41" t="s">
        <v>56</v>
      </c>
      <c r="B62" s="42" t="s">
        <v>98</v>
      </c>
      <c r="C62" s="40">
        <f>SUM(C63:C70)</f>
        <v>100844.8</v>
      </c>
      <c r="D62" s="40">
        <f>SUM(D63:D70)</f>
        <v>76347.8</v>
      </c>
      <c r="E62" s="43">
        <f>IF(C62=0," ",D62/C62*100)</f>
        <v>75.708216982928221</v>
      </c>
      <c r="F62" s="40">
        <f>SUM(F63:F70)</f>
        <v>100664.7</v>
      </c>
    </row>
    <row r="63" spans="1:6" ht="28.5" customHeight="1" x14ac:dyDescent="0.25">
      <c r="A63" s="44" t="s">
        <v>57</v>
      </c>
      <c r="B63" s="42" t="s">
        <v>99</v>
      </c>
      <c r="C63" s="45">
        <v>2898.1</v>
      </c>
      <c r="D63" s="45">
        <v>1599.6</v>
      </c>
      <c r="E63" s="46">
        <f>IF(C63=0," ",D63/C63*100)</f>
        <v>55.194782788723643</v>
      </c>
      <c r="F63" s="45">
        <v>2898.1</v>
      </c>
    </row>
    <row r="64" spans="1:6" ht="22.5" customHeight="1" x14ac:dyDescent="0.25">
      <c r="A64" s="44" t="s">
        <v>58</v>
      </c>
      <c r="B64" s="42" t="s">
        <v>100</v>
      </c>
      <c r="C64" s="45">
        <v>5234</v>
      </c>
      <c r="D64" s="45">
        <v>4161.1000000000004</v>
      </c>
      <c r="E64" s="46">
        <f>IF(C64=0," ",D64/C64*100)</f>
        <v>79.501337409247242</v>
      </c>
      <c r="F64" s="45">
        <v>5234</v>
      </c>
    </row>
    <row r="65" spans="1:6" x14ac:dyDescent="0.25">
      <c r="A65" s="44" t="s">
        <v>59</v>
      </c>
      <c r="B65" s="42" t="s">
        <v>101</v>
      </c>
      <c r="C65" s="45">
        <v>47287.4</v>
      </c>
      <c r="D65" s="47">
        <v>38055.599999999999</v>
      </c>
      <c r="E65" s="46">
        <f>IF(C65=0," ",D65/C65*100)</f>
        <v>80.477251868362387</v>
      </c>
      <c r="F65" s="45">
        <v>47126.9</v>
      </c>
    </row>
    <row r="66" spans="1:6" x14ac:dyDescent="0.25">
      <c r="A66" s="44" t="s">
        <v>60</v>
      </c>
      <c r="B66" s="42" t="s">
        <v>102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</row>
    <row r="67" spans="1:6" x14ac:dyDescent="0.25">
      <c r="A67" s="44" t="s">
        <v>61</v>
      </c>
      <c r="B67" s="42" t="s">
        <v>103</v>
      </c>
      <c r="C67" s="45">
        <v>26430.3</v>
      </c>
      <c r="D67" s="45">
        <v>17911.5</v>
      </c>
      <c r="E67" s="46">
        <f t="shared" ref="E67:E105" si="3">IF(C67=0," ",D67/C67*100)</f>
        <v>67.768810796699242</v>
      </c>
      <c r="F67" s="45">
        <v>26430.3</v>
      </c>
    </row>
    <row r="68" spans="1:6" x14ac:dyDescent="0.25">
      <c r="A68" s="44" t="s">
        <v>62</v>
      </c>
      <c r="B68" s="42" t="s">
        <v>104</v>
      </c>
      <c r="C68" s="45">
        <v>4505.3</v>
      </c>
      <c r="D68" s="45">
        <v>4485.7</v>
      </c>
      <c r="E68" s="46">
        <f t="shared" si="3"/>
        <v>99.564956828624048</v>
      </c>
      <c r="F68" s="45">
        <v>4485.7</v>
      </c>
    </row>
    <row r="69" spans="1:6" x14ac:dyDescent="0.25">
      <c r="A69" s="44" t="s">
        <v>63</v>
      </c>
      <c r="B69" s="42" t="s">
        <v>105</v>
      </c>
      <c r="C69" s="45">
        <v>500</v>
      </c>
      <c r="D69" s="45">
        <v>0</v>
      </c>
      <c r="E69" s="46">
        <f t="shared" si="3"/>
        <v>0</v>
      </c>
      <c r="F69" s="45">
        <v>500</v>
      </c>
    </row>
    <row r="70" spans="1:6" x14ac:dyDescent="0.25">
      <c r="A70" s="44" t="s">
        <v>64</v>
      </c>
      <c r="B70" s="42" t="s">
        <v>106</v>
      </c>
      <c r="C70" s="45">
        <v>13974.6</v>
      </c>
      <c r="D70" s="47">
        <v>10119.200000000001</v>
      </c>
      <c r="E70" s="46">
        <f t="shared" si="3"/>
        <v>72.411374923074717</v>
      </c>
      <c r="F70" s="45">
        <v>13974.6</v>
      </c>
    </row>
    <row r="71" spans="1:6" x14ac:dyDescent="0.25">
      <c r="A71" s="41" t="s">
        <v>65</v>
      </c>
      <c r="B71" s="42" t="s">
        <v>107</v>
      </c>
      <c r="C71" s="40">
        <f>SUM(C72:C73)</f>
        <v>9353</v>
      </c>
      <c r="D71" s="40">
        <f>SUM(D72:D73)</f>
        <v>7685.5</v>
      </c>
      <c r="E71" s="43">
        <f t="shared" si="3"/>
        <v>82.171495776756117</v>
      </c>
      <c r="F71" s="40">
        <f>SUM(F72:F73)</f>
        <v>9353</v>
      </c>
    </row>
    <row r="72" spans="1:6" x14ac:dyDescent="0.25">
      <c r="A72" s="44" t="s">
        <v>66</v>
      </c>
      <c r="B72" s="42" t="s">
        <v>108</v>
      </c>
      <c r="C72" s="45">
        <v>9283</v>
      </c>
      <c r="D72" s="45">
        <v>7680.5</v>
      </c>
      <c r="E72" s="46">
        <f t="shared" si="3"/>
        <v>82.737261661100931</v>
      </c>
      <c r="F72" s="45">
        <v>9283</v>
      </c>
    </row>
    <row r="73" spans="1:6" x14ac:dyDescent="0.25">
      <c r="A73" s="44" t="s">
        <v>67</v>
      </c>
      <c r="B73" s="42" t="s">
        <v>109</v>
      </c>
      <c r="C73" s="45">
        <v>70</v>
      </c>
      <c r="D73" s="45">
        <v>5</v>
      </c>
      <c r="E73" s="46">
        <f t="shared" si="3"/>
        <v>7.1428571428571423</v>
      </c>
      <c r="F73" s="45">
        <v>70</v>
      </c>
    </row>
    <row r="74" spans="1:6" x14ac:dyDescent="0.25">
      <c r="A74" s="41" t="s">
        <v>68</v>
      </c>
      <c r="B74" s="42" t="s">
        <v>110</v>
      </c>
      <c r="C74" s="40">
        <f>C77+C75+C78+C76</f>
        <v>3554.1</v>
      </c>
      <c r="D74" s="40">
        <f>D77+D75+D78+D76</f>
        <v>2122.1999999999998</v>
      </c>
      <c r="E74" s="43">
        <f t="shared" si="3"/>
        <v>59.711319321347176</v>
      </c>
      <c r="F74" s="40">
        <f>F77+F75+F78+F76</f>
        <v>3583.1</v>
      </c>
    </row>
    <row r="75" spans="1:6" x14ac:dyDescent="0.25">
      <c r="A75" s="44" t="s">
        <v>69</v>
      </c>
      <c r="B75" s="42" t="s">
        <v>111</v>
      </c>
      <c r="C75" s="45">
        <v>851.1</v>
      </c>
      <c r="D75" s="47">
        <v>317.5</v>
      </c>
      <c r="E75" s="46">
        <f t="shared" si="3"/>
        <v>37.304664551756552</v>
      </c>
      <c r="F75" s="45">
        <v>851.1</v>
      </c>
    </row>
    <row r="76" spans="1:6" hidden="1" x14ac:dyDescent="0.25">
      <c r="A76" s="44" t="s">
        <v>164</v>
      </c>
      <c r="B76" s="42" t="s">
        <v>165</v>
      </c>
      <c r="C76" s="45"/>
      <c r="D76" s="47">
        <v>0</v>
      </c>
      <c r="E76" s="46"/>
      <c r="F76" s="45"/>
    </row>
    <row r="77" spans="1:6" x14ac:dyDescent="0.25">
      <c r="A77" s="44" t="s">
        <v>70</v>
      </c>
      <c r="B77" s="42" t="s">
        <v>112</v>
      </c>
      <c r="C77" s="45">
        <v>844</v>
      </c>
      <c r="D77" s="47">
        <v>452.4</v>
      </c>
      <c r="E77" s="46">
        <f t="shared" si="3"/>
        <v>53.60189573459715</v>
      </c>
      <c r="F77" s="45">
        <v>941</v>
      </c>
    </row>
    <row r="78" spans="1:6" x14ac:dyDescent="0.25">
      <c r="A78" s="44" t="s">
        <v>71</v>
      </c>
      <c r="B78" s="42" t="s">
        <v>113</v>
      </c>
      <c r="C78" s="45">
        <v>1859</v>
      </c>
      <c r="D78" s="47">
        <v>1352.3</v>
      </c>
      <c r="E78" s="46">
        <f t="shared" si="3"/>
        <v>72.743410435718118</v>
      </c>
      <c r="F78" s="45">
        <v>1791</v>
      </c>
    </row>
    <row r="79" spans="1:6" x14ac:dyDescent="0.25">
      <c r="A79" s="41" t="s">
        <v>72</v>
      </c>
      <c r="B79" s="42" t="s">
        <v>114</v>
      </c>
      <c r="C79" s="40">
        <f>C80+C81+C82</f>
        <v>7772</v>
      </c>
      <c r="D79" s="40">
        <f>D80+D81+D82</f>
        <v>5445.5</v>
      </c>
      <c r="E79" s="43">
        <f t="shared" si="3"/>
        <v>70.065620174987131</v>
      </c>
      <c r="F79" s="40">
        <f>F80+F81+F82</f>
        <v>7772</v>
      </c>
    </row>
    <row r="80" spans="1:6" x14ac:dyDescent="0.25">
      <c r="A80" s="44" t="s">
        <v>73</v>
      </c>
      <c r="B80" s="42" t="s">
        <v>115</v>
      </c>
      <c r="C80" s="45">
        <v>16</v>
      </c>
      <c r="D80" s="47">
        <v>16</v>
      </c>
      <c r="E80" s="46">
        <f t="shared" si="3"/>
        <v>100</v>
      </c>
      <c r="F80" s="45">
        <v>16</v>
      </c>
    </row>
    <row r="81" spans="1:6" hidden="1" x14ac:dyDescent="0.25">
      <c r="A81" s="44" t="s">
        <v>74</v>
      </c>
      <c r="B81" s="42" t="s">
        <v>116</v>
      </c>
      <c r="C81" s="45"/>
      <c r="D81" s="47"/>
      <c r="E81" s="46" t="str">
        <f t="shared" si="3"/>
        <v xml:space="preserve"> </v>
      </c>
      <c r="F81" s="45"/>
    </row>
    <row r="82" spans="1:6" x14ac:dyDescent="0.25">
      <c r="A82" s="44" t="s">
        <v>159</v>
      </c>
      <c r="B82" s="42" t="s">
        <v>160</v>
      </c>
      <c r="C82" s="45">
        <v>7756</v>
      </c>
      <c r="D82" s="47">
        <v>5429.5</v>
      </c>
      <c r="E82" s="46">
        <f t="shared" si="3"/>
        <v>70.003867973182054</v>
      </c>
      <c r="F82" s="45">
        <v>7756</v>
      </c>
    </row>
    <row r="83" spans="1:6" x14ac:dyDescent="0.25">
      <c r="A83" s="41" t="s">
        <v>75</v>
      </c>
      <c r="B83" s="42" t="s">
        <v>117</v>
      </c>
      <c r="C83" s="40">
        <f>C84+C85+C86+C88+C89+C87</f>
        <v>894509.60000000009</v>
      </c>
      <c r="D83" s="40">
        <f>D84+D85+D86+D88+D89+D87</f>
        <v>686973.9</v>
      </c>
      <c r="E83" s="43">
        <f t="shared" si="3"/>
        <v>76.798941006334644</v>
      </c>
      <c r="F83" s="40">
        <f>F84+F85+F86+F88+F89+F87</f>
        <v>894509.60000000009</v>
      </c>
    </row>
    <row r="84" spans="1:6" x14ac:dyDescent="0.25">
      <c r="A84" s="44" t="s">
        <v>76</v>
      </c>
      <c r="B84" s="42" t="s">
        <v>118</v>
      </c>
      <c r="C84" s="45">
        <v>235201.2</v>
      </c>
      <c r="D84" s="47">
        <v>181216.9</v>
      </c>
      <c r="E84" s="46">
        <f t="shared" si="3"/>
        <v>77.04760860063638</v>
      </c>
      <c r="F84" s="45">
        <v>235201.2</v>
      </c>
    </row>
    <row r="85" spans="1:6" x14ac:dyDescent="0.25">
      <c r="A85" s="44" t="s">
        <v>77</v>
      </c>
      <c r="B85" s="42" t="s">
        <v>119</v>
      </c>
      <c r="C85" s="45">
        <v>545723.6</v>
      </c>
      <c r="D85" s="47">
        <v>425213.6</v>
      </c>
      <c r="E85" s="46">
        <f t="shared" si="3"/>
        <v>77.917392614136531</v>
      </c>
      <c r="F85" s="45">
        <v>545723.6</v>
      </c>
    </row>
    <row r="86" spans="1:6" x14ac:dyDescent="0.25">
      <c r="A86" s="44" t="s">
        <v>78</v>
      </c>
      <c r="B86" s="42" t="s">
        <v>120</v>
      </c>
      <c r="C86" s="45">
        <v>46132</v>
      </c>
      <c r="D86" s="47">
        <v>35805.199999999997</v>
      </c>
      <c r="E86" s="46">
        <f t="shared" si="3"/>
        <v>77.614670944246939</v>
      </c>
      <c r="F86" s="45">
        <v>46132</v>
      </c>
    </row>
    <row r="87" spans="1:6" x14ac:dyDescent="0.25">
      <c r="A87" s="44" t="s">
        <v>166</v>
      </c>
      <c r="B87" s="42" t="s">
        <v>167</v>
      </c>
      <c r="C87" s="45">
        <v>30</v>
      </c>
      <c r="D87" s="47">
        <v>30</v>
      </c>
      <c r="E87" s="46">
        <f t="shared" si="3"/>
        <v>100</v>
      </c>
      <c r="F87" s="45">
        <v>30</v>
      </c>
    </row>
    <row r="88" spans="1:6" x14ac:dyDescent="0.25">
      <c r="A88" s="44" t="s">
        <v>79</v>
      </c>
      <c r="B88" s="42" t="s">
        <v>121</v>
      </c>
      <c r="C88" s="45">
        <v>3792.3</v>
      </c>
      <c r="D88" s="47">
        <v>312.39999999999998</v>
      </c>
      <c r="E88" s="46">
        <f t="shared" si="3"/>
        <v>8.2377449041478776</v>
      </c>
      <c r="F88" s="45">
        <v>3792.3</v>
      </c>
    </row>
    <row r="89" spans="1:6" x14ac:dyDescent="0.25">
      <c r="A89" s="44" t="s">
        <v>80</v>
      </c>
      <c r="B89" s="42" t="s">
        <v>122</v>
      </c>
      <c r="C89" s="47">
        <v>63630.5</v>
      </c>
      <c r="D89" s="47">
        <v>44395.8</v>
      </c>
      <c r="E89" s="46">
        <f t="shared" si="3"/>
        <v>69.771257494440562</v>
      </c>
      <c r="F89" s="47">
        <v>63630.5</v>
      </c>
    </row>
    <row r="90" spans="1:6" x14ac:dyDescent="0.25">
      <c r="A90" s="41" t="s">
        <v>81</v>
      </c>
      <c r="B90" s="42" t="s">
        <v>123</v>
      </c>
      <c r="C90" s="40">
        <f>C91+C92</f>
        <v>55686.899999999994</v>
      </c>
      <c r="D90" s="40">
        <f>D91+D92</f>
        <v>42424.100000000006</v>
      </c>
      <c r="E90" s="43">
        <f t="shared" si="3"/>
        <v>76.183267518931757</v>
      </c>
      <c r="F90" s="40">
        <f>F91+F92</f>
        <v>57249.899999999994</v>
      </c>
    </row>
    <row r="91" spans="1:6" x14ac:dyDescent="0.25">
      <c r="A91" s="44" t="s">
        <v>82</v>
      </c>
      <c r="B91" s="42" t="s">
        <v>124</v>
      </c>
      <c r="C91" s="45">
        <v>31849.1</v>
      </c>
      <c r="D91" s="45">
        <v>23920.9</v>
      </c>
      <c r="E91" s="46">
        <f t="shared" si="3"/>
        <v>75.106988894505662</v>
      </c>
      <c r="F91" s="45">
        <v>31849.1</v>
      </c>
    </row>
    <row r="92" spans="1:6" x14ac:dyDescent="0.25">
      <c r="A92" s="44" t="s">
        <v>83</v>
      </c>
      <c r="B92" s="42" t="s">
        <v>125</v>
      </c>
      <c r="C92" s="45">
        <v>23837.8</v>
      </c>
      <c r="D92" s="45">
        <v>18503.2</v>
      </c>
      <c r="E92" s="46">
        <f t="shared" si="3"/>
        <v>77.62125699519251</v>
      </c>
      <c r="F92" s="45">
        <v>25400.799999999999</v>
      </c>
    </row>
    <row r="93" spans="1:6" x14ac:dyDescent="0.25">
      <c r="A93" s="41" t="s">
        <v>84</v>
      </c>
      <c r="B93" s="42" t="s">
        <v>126</v>
      </c>
      <c r="C93" s="40">
        <f>C94+C95+C97+C96</f>
        <v>106999.99999999999</v>
      </c>
      <c r="D93" s="40">
        <f>D94+D95+D97+D96</f>
        <v>80920.600000000006</v>
      </c>
      <c r="E93" s="43">
        <f t="shared" si="3"/>
        <v>75.626728971962635</v>
      </c>
      <c r="F93" s="40">
        <f>F94+F95+F97+F96</f>
        <v>106551.09999999999</v>
      </c>
    </row>
    <row r="94" spans="1:6" x14ac:dyDescent="0.25">
      <c r="A94" s="44" t="s">
        <v>85</v>
      </c>
      <c r="B94" s="42" t="s">
        <v>127</v>
      </c>
      <c r="C94" s="45">
        <v>9509.2000000000007</v>
      </c>
      <c r="D94" s="45">
        <v>7975</v>
      </c>
      <c r="E94" s="46">
        <f t="shared" si="3"/>
        <v>83.866150675135657</v>
      </c>
      <c r="F94" s="45">
        <v>9509.2000000000007</v>
      </c>
    </row>
    <row r="95" spans="1:6" x14ac:dyDescent="0.25">
      <c r="A95" s="44" t="s">
        <v>86</v>
      </c>
      <c r="B95" s="42" t="s">
        <v>128</v>
      </c>
      <c r="C95" s="45">
        <v>71406.899999999994</v>
      </c>
      <c r="D95" s="47">
        <v>59086.5</v>
      </c>
      <c r="E95" s="46">
        <f t="shared" si="3"/>
        <v>82.746205198657279</v>
      </c>
      <c r="F95" s="45">
        <v>71119</v>
      </c>
    </row>
    <row r="96" spans="1:6" x14ac:dyDescent="0.25">
      <c r="A96" s="44" t="s">
        <v>87</v>
      </c>
      <c r="B96" s="42" t="s">
        <v>129</v>
      </c>
      <c r="C96" s="45">
        <v>20645.5</v>
      </c>
      <c r="D96" s="45">
        <v>9551.7999999999993</v>
      </c>
      <c r="E96" s="46">
        <f t="shared" si="3"/>
        <v>46.265772202174801</v>
      </c>
      <c r="F96" s="45">
        <v>20645.5</v>
      </c>
    </row>
    <row r="97" spans="1:6" x14ac:dyDescent="0.25">
      <c r="A97" s="44" t="s">
        <v>88</v>
      </c>
      <c r="B97" s="42" t="s">
        <v>130</v>
      </c>
      <c r="C97" s="45">
        <v>5438.4</v>
      </c>
      <c r="D97" s="45">
        <v>4307.3</v>
      </c>
      <c r="E97" s="46">
        <f t="shared" si="3"/>
        <v>79.201603412768478</v>
      </c>
      <c r="F97" s="45">
        <v>5277.4</v>
      </c>
    </row>
    <row r="98" spans="1:6" x14ac:dyDescent="0.25">
      <c r="A98" s="41" t="s">
        <v>89</v>
      </c>
      <c r="B98" s="42" t="s">
        <v>131</v>
      </c>
      <c r="C98" s="40">
        <f>C99</f>
        <v>17846.900000000001</v>
      </c>
      <c r="D98" s="40">
        <f>D99</f>
        <v>10378.5</v>
      </c>
      <c r="E98" s="43">
        <f t="shared" si="3"/>
        <v>58.152956535868974</v>
      </c>
      <c r="F98" s="40">
        <f>F99</f>
        <v>16883.900000000001</v>
      </c>
    </row>
    <row r="99" spans="1:6" x14ac:dyDescent="0.25">
      <c r="A99" s="44" t="s">
        <v>90</v>
      </c>
      <c r="B99" s="42" t="s">
        <v>132</v>
      </c>
      <c r="C99" s="45">
        <v>17846.900000000001</v>
      </c>
      <c r="D99" s="45">
        <v>10378.5</v>
      </c>
      <c r="E99" s="46">
        <f t="shared" si="3"/>
        <v>58.152956535868974</v>
      </c>
      <c r="F99" s="45">
        <v>16883.900000000001</v>
      </c>
    </row>
    <row r="100" spans="1:6" hidden="1" x14ac:dyDescent="0.25">
      <c r="A100" s="41" t="s">
        <v>91</v>
      </c>
      <c r="B100" s="42" t="s">
        <v>133</v>
      </c>
      <c r="C100" s="40">
        <f>C101</f>
        <v>0</v>
      </c>
      <c r="D100" s="40">
        <f>D101</f>
        <v>0</v>
      </c>
      <c r="E100" s="43" t="str">
        <f t="shared" si="3"/>
        <v xml:space="preserve"> </v>
      </c>
      <c r="F100" s="40">
        <f>F101</f>
        <v>0</v>
      </c>
    </row>
    <row r="101" spans="1:6" hidden="1" x14ac:dyDescent="0.25">
      <c r="A101" s="44" t="s">
        <v>92</v>
      </c>
      <c r="B101" s="42" t="s">
        <v>134</v>
      </c>
      <c r="C101" s="45">
        <v>0</v>
      </c>
      <c r="D101" s="45">
        <v>0</v>
      </c>
      <c r="E101" s="46" t="str">
        <f t="shared" si="3"/>
        <v xml:space="preserve"> </v>
      </c>
      <c r="F101" s="45">
        <v>0</v>
      </c>
    </row>
    <row r="102" spans="1:6" x14ac:dyDescent="0.25">
      <c r="A102" s="41" t="s">
        <v>93</v>
      </c>
      <c r="B102" s="42" t="s">
        <v>135</v>
      </c>
      <c r="C102" s="40">
        <f>C103+C104</f>
        <v>143479.4</v>
      </c>
      <c r="D102" s="40">
        <f>D103+D104</f>
        <v>114847.2</v>
      </c>
      <c r="E102" s="43">
        <f t="shared" si="3"/>
        <v>80.044382677931466</v>
      </c>
      <c r="F102" s="40">
        <f>F103+F104</f>
        <v>143479.4</v>
      </c>
    </row>
    <row r="103" spans="1:6" x14ac:dyDescent="0.25">
      <c r="A103" s="44" t="s">
        <v>94</v>
      </c>
      <c r="B103" s="42" t="s">
        <v>136</v>
      </c>
      <c r="C103" s="45">
        <v>143479.4</v>
      </c>
      <c r="D103" s="45">
        <v>114847.2</v>
      </c>
      <c r="E103" s="46">
        <f t="shared" si="3"/>
        <v>80.044382677931466</v>
      </c>
      <c r="F103" s="45">
        <v>143479.4</v>
      </c>
    </row>
    <row r="104" spans="1:6" hidden="1" x14ac:dyDescent="0.25">
      <c r="A104" s="44" t="s">
        <v>95</v>
      </c>
      <c r="B104" s="42" t="s">
        <v>137</v>
      </c>
      <c r="C104" s="45"/>
      <c r="D104" s="45"/>
      <c r="E104" s="46" t="str">
        <f t="shared" si="3"/>
        <v xml:space="preserve"> </v>
      </c>
      <c r="F104" s="45"/>
    </row>
    <row r="105" spans="1:6" x14ac:dyDescent="0.25">
      <c r="A105" s="39" t="s">
        <v>96</v>
      </c>
      <c r="B105" s="48" t="s">
        <v>138</v>
      </c>
      <c r="C105" s="40">
        <f>C62+C71+C74+C79+C83+C90+C93+C98+C102+C100</f>
        <v>1340046.7</v>
      </c>
      <c r="D105" s="40">
        <f>D62+D71+D74+D79+D83+D90+D93+D98+D102+D100</f>
        <v>1027145.2999999999</v>
      </c>
      <c r="E105" s="43">
        <f t="shared" si="3"/>
        <v>76.649963019945503</v>
      </c>
      <c r="F105" s="40">
        <f>F62+F71+F74+F79+F83+F90+F93+F98+F102+F100</f>
        <v>1340046.7</v>
      </c>
    </row>
    <row r="106" spans="1:6" x14ac:dyDescent="0.3">
      <c r="A106" s="49" t="s">
        <v>97</v>
      </c>
      <c r="B106" s="50"/>
      <c r="C106" s="51">
        <f>C60-C105</f>
        <v>-23004.879999999655</v>
      </c>
      <c r="D106" s="51">
        <f>D60-D105</f>
        <v>-14276.09999999986</v>
      </c>
      <c r="E106" s="43"/>
      <c r="F106" s="51">
        <f>F60-F105</f>
        <v>-23004.879999999655</v>
      </c>
    </row>
    <row r="109" spans="1:6" x14ac:dyDescent="0.3">
      <c r="A109" s="37" t="s">
        <v>156</v>
      </c>
      <c r="C109" s="56" t="s">
        <v>157</v>
      </c>
      <c r="F109" s="56" t="s">
        <v>157</v>
      </c>
    </row>
    <row r="112" spans="1:6" x14ac:dyDescent="0.3">
      <c r="C112" s="6">
        <f>C60-C105</f>
        <v>-23004.879999999655</v>
      </c>
      <c r="D112" s="6">
        <f>D60-D105</f>
        <v>-14276.09999999986</v>
      </c>
      <c r="F112" s="6">
        <f>F60-F105</f>
        <v>-23004.879999999655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2020-10-13T02:22:20Z</cp:lastPrinted>
  <dcterms:created xsi:type="dcterms:W3CDTF">2018-02-13T00:40:04Z</dcterms:created>
  <dcterms:modified xsi:type="dcterms:W3CDTF">2020-11-10T07:04:10Z</dcterms:modified>
</cp:coreProperties>
</file>